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tgov-my.sharepoint.com/personal/cif209_mt_gov/Documents/Documents/"/>
    </mc:Choice>
  </mc:AlternateContent>
  <xr:revisionPtr revIDLastSave="704" documentId="8_{7BCDACD1-0772-4859-A543-205B88B15E2A}" xr6:coauthVersionLast="47" xr6:coauthVersionMax="47" xr10:uidLastSave="{90F41B7F-102F-4486-B780-FB2BC84958C3}"/>
  <bookViews>
    <workbookView xWindow="-28920" yWindow="1185" windowWidth="29040" windowHeight="15840" activeTab="2" xr2:uid="{4EEB8B1D-313C-4F9B-8AA0-C5129455C4BC}"/>
  </bookViews>
  <sheets>
    <sheet name="Sheet1" sheetId="1" r:id="rId1"/>
    <sheet name="Sheet3" sheetId="4" r:id="rId2"/>
    <sheet name="Chart1 (2)" sheetId="5" r:id="rId3"/>
    <sheet name="Chart1" sheetId="3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T22" i="1"/>
  <c r="S22" i="1"/>
  <c r="R22" i="1"/>
  <c r="Q22" i="1"/>
  <c r="Q2" i="1"/>
  <c r="R2" i="1"/>
  <c r="S2" i="1"/>
  <c r="T2" i="1"/>
  <c r="U2" i="1"/>
  <c r="V2" i="1"/>
  <c r="Q3" i="1"/>
  <c r="R3" i="1"/>
  <c r="S3" i="1"/>
  <c r="T3" i="1"/>
  <c r="U3" i="1"/>
  <c r="V3" i="1"/>
  <c r="Q4" i="1"/>
  <c r="R4" i="1"/>
  <c r="S4" i="1"/>
  <c r="T4" i="1"/>
  <c r="U4" i="1"/>
  <c r="V4" i="1"/>
  <c r="Q5" i="1"/>
  <c r="R5" i="1"/>
  <c r="S5" i="1"/>
  <c r="T5" i="1"/>
  <c r="U5" i="1"/>
  <c r="V5" i="1"/>
  <c r="V9" i="1" s="1" a="1"/>
  <c r="V9" i="1" s="1"/>
  <c r="Q6" i="1"/>
  <c r="R6" i="1"/>
  <c r="S6" i="1"/>
  <c r="T6" i="1"/>
  <c r="U6" i="1"/>
  <c r="V6" i="1"/>
  <c r="Q7" i="1"/>
  <c r="R7" i="1"/>
  <c r="S7" i="1"/>
  <c r="T7" i="1"/>
  <c r="U7" i="1"/>
  <c r="V7" i="1"/>
  <c r="Q8" i="1"/>
  <c r="R8" i="1"/>
  <c r="S8" i="1"/>
  <c r="T8" i="1"/>
  <c r="U8" i="1"/>
  <c r="V8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Q20" i="1"/>
  <c r="Q19" i="1"/>
  <c r="Q18" i="1"/>
  <c r="Q21" i="1" s="1" a="1"/>
  <c r="Q21" i="1" s="1"/>
  <c r="D9" i="1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  <c r="F3" i="2"/>
  <c r="E3" i="2"/>
  <c r="D3" i="2"/>
  <c r="C3" i="2"/>
  <c r="B3" i="2"/>
  <c r="A3" i="2"/>
  <c r="T21" i="1" l="1" a="1"/>
  <c r="T21" i="1" s="1"/>
  <c r="U21" i="1" a="1"/>
  <c r="U21" i="1" s="1"/>
  <c r="R21" i="1" a="1"/>
  <c r="R21" i="1" s="1"/>
  <c r="S21" i="1" a="1"/>
  <c r="S21" i="1" s="1"/>
  <c r="V21" i="1" a="1"/>
  <c r="V21" i="1" s="1"/>
  <c r="Q17" i="1" a="1"/>
  <c r="Q17" i="1" s="1"/>
  <c r="R17" i="1" a="1"/>
  <c r="R17" i="1" s="1"/>
  <c r="U17" i="1" a="1"/>
  <c r="U17" i="1" s="1"/>
  <c r="V17" i="1" a="1"/>
  <c r="V17" i="1" s="1"/>
  <c r="R9" i="1" a="1"/>
  <c r="R9" i="1" s="1"/>
  <c r="T9" i="1" a="1"/>
  <c r="T9" i="1" s="1"/>
  <c r="U9" i="1" a="1"/>
  <c r="U9" i="1" s="1"/>
  <c r="S9" i="1" a="1"/>
  <c r="S9" i="1" s="1"/>
  <c r="T17" i="1" a="1"/>
  <c r="T17" i="1" s="1"/>
  <c r="S17" i="1" a="1"/>
  <c r="S17" i="1" s="1"/>
  <c r="Q9" i="1" a="1"/>
  <c r="Q9" i="1" s="1"/>
  <c r="E19" i="2"/>
  <c r="C24" i="2"/>
  <c r="A19" i="2"/>
  <c r="D24" i="2"/>
  <c r="A10" i="2"/>
  <c r="F24" i="2"/>
  <c r="F19" i="2"/>
  <c r="B19" i="2"/>
  <c r="C10" i="2"/>
  <c r="B10" i="2"/>
  <c r="D10" i="2"/>
  <c r="E10" i="2"/>
  <c r="E24" i="2"/>
  <c r="F10" i="2"/>
  <c r="C19" i="2"/>
  <c r="A24" i="2"/>
  <c r="D19" i="2"/>
  <c r="B24" i="2"/>
  <c r="J22" i="1"/>
  <c r="I22" i="1"/>
  <c r="H22" i="1"/>
  <c r="G22" i="1"/>
  <c r="F22" i="1"/>
  <c r="E22" i="1"/>
  <c r="D21" i="1"/>
  <c r="D17" i="1"/>
  <c r="P21" i="1"/>
  <c r="O21" i="1"/>
  <c r="N21" i="1"/>
  <c r="M21" i="1"/>
  <c r="L21" i="1"/>
  <c r="K21" i="1"/>
  <c r="P17" i="1"/>
  <c r="O17" i="1"/>
  <c r="N17" i="1"/>
  <c r="M17" i="1"/>
  <c r="L17" i="1"/>
  <c r="K17" i="1"/>
  <c r="P9" i="1"/>
  <c r="O9" i="1"/>
  <c r="N9" i="1"/>
  <c r="M9" i="1"/>
  <c r="L9" i="1"/>
  <c r="K9" i="1"/>
  <c r="D22" i="1" l="1"/>
  <c r="K22" i="1"/>
  <c r="O22" i="1"/>
  <c r="L22" i="1"/>
  <c r="M22" i="1"/>
  <c r="P22" i="1"/>
  <c r="N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<sst xmlns="http://schemas.openxmlformats.org/spreadsheetml/2006/main" count="65" uniqueCount="38">
  <si>
    <t>Treatment Centers</t>
  </si>
  <si>
    <t>Passages</t>
  </si>
  <si>
    <t>CCP East</t>
  </si>
  <si>
    <t>Elkhorn</t>
  </si>
  <si>
    <t>Nexus</t>
  </si>
  <si>
    <t>WATCh East</t>
  </si>
  <si>
    <t>WATCh West</t>
  </si>
  <si>
    <t>Butte</t>
  </si>
  <si>
    <t>Bozeman</t>
  </si>
  <si>
    <t>Great Falls</t>
  </si>
  <si>
    <t>Helena</t>
  </si>
  <si>
    <t>Missoula</t>
  </si>
  <si>
    <t>Assessment Centers</t>
  </si>
  <si>
    <t>Billings</t>
  </si>
  <si>
    <t>Alpha House</t>
  </si>
  <si>
    <t>MASC</t>
  </si>
  <si>
    <t>Passages ASRC</t>
  </si>
  <si>
    <t>Gallatin Reentry</t>
  </si>
  <si>
    <t>START</t>
  </si>
  <si>
    <t>Warm Springs</t>
  </si>
  <si>
    <t>CCP West</t>
  </si>
  <si>
    <t>Boulder</t>
  </si>
  <si>
    <t>Glendive</t>
  </si>
  <si>
    <t>Anaconda</t>
  </si>
  <si>
    <t>Lewistown</t>
  </si>
  <si>
    <t>Passages ADT</t>
  </si>
  <si>
    <t>Grand Total</t>
  </si>
  <si>
    <t>Workbook: POP Report Public (mt.gov)</t>
  </si>
  <si>
    <t>PreRelease Centers</t>
  </si>
  <si>
    <t>Treatment</t>
  </si>
  <si>
    <t>Asssessment</t>
  </si>
  <si>
    <t>Pre-Release</t>
  </si>
  <si>
    <t>Jul'21</t>
  </si>
  <si>
    <t>Aug'21</t>
  </si>
  <si>
    <t>Sept'21</t>
  </si>
  <si>
    <t>Oct'21</t>
  </si>
  <si>
    <t>Nov'21</t>
  </si>
  <si>
    <t>Dec'21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</si>
</sst>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0" xfId="1" applyNumberFormat="1" applyFont="1"/>
    <xf numFmtId="0" fontId="0" fillId="2" borderId="0" xfId="0" applyFill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9" fontId="4" fillId="4" borderId="1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17" fontId="0" fillId="3" borderId="1" xfId="0" applyNumberFormat="1" applyFont="1" applyFill="1" applyBorder="1" applyAlignment="1">
      <alignment horizontal="center" wrapText="1"/>
    </xf>
    <xf numFmtId="2" fontId="4" fillId="4" borderId="1" xfId="1" applyNumberFormat="1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4" fillId="4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5" fillId="0" borderId="0" xfId="2"/>
    <xf numFmtId="1" fontId="0" fillId="5" borderId="1" xfId="1" applyNumberFormat="1" applyFont="1" applyFill="1" applyBorder="1" applyAlignment="1">
      <alignment horizontal="center"/>
    </xf>
    <xf numFmtId="9" fontId="0" fillId="0" borderId="0" xfId="1" applyFont="1"/>
    <xf numFmtId="9" fontId="1" fillId="5" borderId="2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9" fontId="0" fillId="5" borderId="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9" fontId="4" fillId="6" borderId="1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ALt-Secure Facility Population Tracking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Sheet1!$B$2:$D$2</c:f>
              <c:strCache>
                <c:ptCount val="3"/>
                <c:pt idx="0">
                  <c:v>Passages ADT</c:v>
                </c:pt>
                <c:pt idx="1">
                  <c:v>Billings</c:v>
                </c:pt>
                <c:pt idx="2">
                  <c:v>55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Sheet1!$E$2:$V$2</c:f>
            </c:numRef>
          </c:val>
          <c:smooth val="0"/>
          <c:extLst>
            <c:ext xmlns:c16="http://schemas.microsoft.com/office/drawing/2014/chart" uri="{C3380CC4-5D6E-409C-BE32-E72D297353CC}">
              <c16:uniqueId val="{00000000-5B69-4E09-B3F5-84B692C06652}"/>
            </c:ext>
          </c:extLst>
        </c:ser>
        <c:ser>
          <c:idx val="1"/>
          <c:order val="1"/>
          <c:tx>
            <c:strRef>
              <c:f>Sheet1!$B$3:$D$3</c:f>
              <c:strCache>
                <c:ptCount val="3"/>
                <c:pt idx="0">
                  <c:v>CCP East</c:v>
                </c:pt>
                <c:pt idx="1">
                  <c:v>Butte</c:v>
                </c:pt>
                <c:pt idx="2">
                  <c:v>62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Sheet1!$E$3:$V$3</c:f>
            </c:numRef>
          </c:val>
          <c:smooth val="0"/>
          <c:extLst>
            <c:ext xmlns:c16="http://schemas.microsoft.com/office/drawing/2014/chart" uri="{C3380CC4-5D6E-409C-BE32-E72D297353CC}">
              <c16:uniqueId val="{00000001-5B69-4E09-B3F5-84B692C06652}"/>
            </c:ext>
          </c:extLst>
        </c:ser>
        <c:ser>
          <c:idx val="2"/>
          <c:order val="2"/>
          <c:tx>
            <c:strRef>
              <c:f>Sheet1!$B$4:$D$4</c:f>
              <c:strCache>
                <c:ptCount val="3"/>
                <c:pt idx="0">
                  <c:v>CCP West</c:v>
                </c:pt>
                <c:pt idx="1">
                  <c:v>Warm Springs</c:v>
                </c:pt>
                <c:pt idx="2">
                  <c:v>86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Sheet1!$E$4:$V$4</c:f>
            </c:numRef>
          </c:val>
          <c:smooth val="0"/>
          <c:extLst>
            <c:ext xmlns:c16="http://schemas.microsoft.com/office/drawing/2014/chart" uri="{C3380CC4-5D6E-409C-BE32-E72D297353CC}">
              <c16:uniqueId val="{00000002-5B69-4E09-B3F5-84B692C06652}"/>
            </c:ext>
          </c:extLst>
        </c:ser>
        <c:ser>
          <c:idx val="3"/>
          <c:order val="3"/>
          <c:tx>
            <c:strRef>
              <c:f>Sheet1!$B$5:$D$5</c:f>
              <c:strCache>
                <c:ptCount val="3"/>
                <c:pt idx="0">
                  <c:v>Elkhorn</c:v>
                </c:pt>
                <c:pt idx="1">
                  <c:v>Boulder</c:v>
                </c:pt>
                <c:pt idx="2">
                  <c:v>42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Sheet1!$E$5:$V$5</c:f>
            </c:numRef>
          </c:val>
          <c:smooth val="0"/>
          <c:extLst>
            <c:ext xmlns:c16="http://schemas.microsoft.com/office/drawing/2014/chart" uri="{C3380CC4-5D6E-409C-BE32-E72D297353CC}">
              <c16:uniqueId val="{00000003-5B69-4E09-B3F5-84B692C06652}"/>
            </c:ext>
          </c:extLst>
        </c:ser>
        <c:ser>
          <c:idx val="4"/>
          <c:order val="4"/>
          <c:tx>
            <c:strRef>
              <c:f>Sheet1!$B$6:$D$6</c:f>
              <c:strCache>
                <c:ptCount val="3"/>
                <c:pt idx="0">
                  <c:v>Nexus</c:v>
                </c:pt>
                <c:pt idx="1">
                  <c:v>Lewistown</c:v>
                </c:pt>
                <c:pt idx="2">
                  <c:v>82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Sheet1!$E$6:$V$6</c:f>
            </c:numRef>
          </c:val>
          <c:smooth val="0"/>
          <c:extLst>
            <c:ext xmlns:c16="http://schemas.microsoft.com/office/drawing/2014/chart" uri="{C3380CC4-5D6E-409C-BE32-E72D297353CC}">
              <c16:uniqueId val="{00000004-5B69-4E09-B3F5-84B692C06652}"/>
            </c:ext>
          </c:extLst>
        </c:ser>
        <c:ser>
          <c:idx val="5"/>
          <c:order val="5"/>
          <c:tx>
            <c:strRef>
              <c:f>Sheet1!$B$7:$D$7</c:f>
              <c:strCache>
                <c:ptCount val="3"/>
                <c:pt idx="0">
                  <c:v>WATCh East</c:v>
                </c:pt>
                <c:pt idx="1">
                  <c:v>Warm Springs</c:v>
                </c:pt>
                <c:pt idx="2">
                  <c:v>49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Sheet1!$E$7:$V$7</c:f>
            </c:numRef>
          </c:val>
          <c:smooth val="0"/>
          <c:extLst>
            <c:ext xmlns:c16="http://schemas.microsoft.com/office/drawing/2014/chart" uri="{C3380CC4-5D6E-409C-BE32-E72D297353CC}">
              <c16:uniqueId val="{00000005-5B69-4E09-B3F5-84B692C06652}"/>
            </c:ext>
          </c:extLst>
        </c:ser>
        <c:ser>
          <c:idx val="6"/>
          <c:order val="6"/>
          <c:tx>
            <c:strRef>
              <c:f>Sheet1!$B$8:$D$8</c:f>
              <c:strCache>
                <c:ptCount val="3"/>
                <c:pt idx="0">
                  <c:v>WATCh West</c:v>
                </c:pt>
                <c:pt idx="1">
                  <c:v>Glendive</c:v>
                </c:pt>
                <c:pt idx="2">
                  <c:v>79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Sheet1!$E$8:$V$8</c:f>
            </c:numRef>
          </c:val>
          <c:smooth val="0"/>
          <c:extLst>
            <c:ext xmlns:c16="http://schemas.microsoft.com/office/drawing/2014/chart" uri="{C3380CC4-5D6E-409C-BE32-E72D297353CC}">
              <c16:uniqueId val="{00000006-5B69-4E09-B3F5-84B692C06652}"/>
            </c:ext>
          </c:extLst>
        </c:ser>
        <c:ser>
          <c:idx val="8"/>
          <c:order val="7"/>
          <c:tx>
            <c:strRef>
              <c:f>Sheet1!$B$9:$D$9</c:f>
              <c:strCache>
                <c:ptCount val="3"/>
                <c:pt idx="0">
                  <c:v>Treatment</c:v>
                </c:pt>
                <c:pt idx="2">
                  <c:v>455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Sheet1!$E$9:$V$9</c:f>
              <c:numCache>
                <c:formatCode>0%</c:formatCode>
                <c:ptCount val="18"/>
                <c:pt idx="0">
                  <c:v>0.92704815644609817</c:v>
                </c:pt>
                <c:pt idx="1">
                  <c:v>0.91664532431194978</c:v>
                </c:pt>
                <c:pt idx="2">
                  <c:v>0.91606012552118898</c:v>
                </c:pt>
                <c:pt idx="3">
                  <c:v>0.84201302114555931</c:v>
                </c:pt>
                <c:pt idx="4">
                  <c:v>0.80900917988704113</c:v>
                </c:pt>
                <c:pt idx="5">
                  <c:v>0.81496303109411716</c:v>
                </c:pt>
                <c:pt idx="6">
                  <c:v>0.79</c:v>
                </c:pt>
                <c:pt idx="7">
                  <c:v>0.84285714285714286</c:v>
                </c:pt>
                <c:pt idx="8">
                  <c:v>0.87285714285714278</c:v>
                </c:pt>
                <c:pt idx="9">
                  <c:v>0.91714285714285726</c:v>
                </c:pt>
                <c:pt idx="10">
                  <c:v>0.92</c:v>
                </c:pt>
                <c:pt idx="11">
                  <c:v>0.92142857142857137</c:v>
                </c:pt>
                <c:pt idx="12">
                  <c:v>0.87749814070839061</c:v>
                </c:pt>
                <c:pt idx="13">
                  <c:v>0.87017874004606433</c:v>
                </c:pt>
                <c:pt idx="14">
                  <c:v>0.99381718850584544</c:v>
                </c:pt>
                <c:pt idx="15">
                  <c:v>1.0345156870265106</c:v>
                </c:pt>
                <c:pt idx="16">
                  <c:v>1.029590080466994</c:v>
                </c:pt>
                <c:pt idx="17">
                  <c:v>1.0210056277890813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69-4E09-B3F5-84B692C06652}"/>
            </c:ext>
          </c:extLst>
        </c:ser>
        <c:ser>
          <c:idx val="9"/>
          <c:order val="8"/>
          <c:tx>
            <c:strRef>
              <c:f>Sheet1!$B$10:$D$10</c:f>
              <c:strCache>
                <c:ptCount val="3"/>
                <c:pt idx="0">
                  <c:v>Alpha House</c:v>
                </c:pt>
                <c:pt idx="1">
                  <c:v>Billings</c:v>
                </c:pt>
                <c:pt idx="2">
                  <c:v>165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Sheet1!$E$10:$V$10</c:f>
            </c:numRef>
          </c:val>
          <c:smooth val="0"/>
          <c:extLst>
            <c:ext xmlns:c16="http://schemas.microsoft.com/office/drawing/2014/chart" uri="{C3380CC4-5D6E-409C-BE32-E72D297353CC}">
              <c16:uniqueId val="{00000009-5B69-4E09-B3F5-84B692C06652}"/>
            </c:ext>
          </c:extLst>
        </c:ser>
        <c:ser>
          <c:idx val="10"/>
          <c:order val="9"/>
          <c:tx>
            <c:strRef>
              <c:f>Sheet1!$B$11:$D$11</c:f>
              <c:strCache>
                <c:ptCount val="3"/>
                <c:pt idx="0">
                  <c:v>Butte</c:v>
                </c:pt>
                <c:pt idx="1">
                  <c:v>Butte</c:v>
                </c:pt>
                <c:pt idx="2">
                  <c:v>175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Sheet1!$E$11:$V$11</c:f>
            </c:numRef>
          </c:val>
          <c:smooth val="0"/>
          <c:extLst>
            <c:ext xmlns:c16="http://schemas.microsoft.com/office/drawing/2014/chart" uri="{C3380CC4-5D6E-409C-BE32-E72D297353CC}">
              <c16:uniqueId val="{0000000A-5B69-4E09-B3F5-84B692C06652}"/>
            </c:ext>
          </c:extLst>
        </c:ser>
        <c:ser>
          <c:idx val="11"/>
          <c:order val="10"/>
          <c:tx>
            <c:strRef>
              <c:f>Sheet1!$B$12:$D$12</c:f>
              <c:strCache>
                <c:ptCount val="3"/>
                <c:pt idx="0">
                  <c:v>Gallatin Reentry</c:v>
                </c:pt>
                <c:pt idx="1">
                  <c:v>Bozeman</c:v>
                </c:pt>
                <c:pt idx="2">
                  <c:v>40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Sheet1!$E$12:$V$12</c:f>
            </c:numRef>
          </c:val>
          <c:smooth val="0"/>
          <c:extLst>
            <c:ext xmlns:c16="http://schemas.microsoft.com/office/drawing/2014/chart" uri="{C3380CC4-5D6E-409C-BE32-E72D297353CC}">
              <c16:uniqueId val="{0000000B-5B69-4E09-B3F5-84B692C06652}"/>
            </c:ext>
          </c:extLst>
        </c:ser>
        <c:ser>
          <c:idx val="12"/>
          <c:order val="11"/>
          <c:tx>
            <c:strRef>
              <c:f>Sheet1!$B$13:$D$13</c:f>
              <c:strCache>
                <c:ptCount val="3"/>
                <c:pt idx="0">
                  <c:v>Great Falls</c:v>
                </c:pt>
                <c:pt idx="1">
                  <c:v>Great Falls</c:v>
                </c:pt>
                <c:pt idx="2">
                  <c:v>202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Sheet1!$E$13:$V$13</c:f>
            </c:numRef>
          </c:val>
          <c:smooth val="0"/>
          <c:extLst>
            <c:ext xmlns:c16="http://schemas.microsoft.com/office/drawing/2014/chart" uri="{C3380CC4-5D6E-409C-BE32-E72D297353CC}">
              <c16:uniqueId val="{0000000C-5B69-4E09-B3F5-84B692C06652}"/>
            </c:ext>
          </c:extLst>
        </c:ser>
        <c:ser>
          <c:idx val="13"/>
          <c:order val="12"/>
          <c:tx>
            <c:strRef>
              <c:f>Sheet1!$B$14:$D$14</c:f>
              <c:strCache>
                <c:ptCount val="3"/>
                <c:pt idx="0">
                  <c:v>Helena</c:v>
                </c:pt>
                <c:pt idx="1">
                  <c:v>Helena</c:v>
                </c:pt>
                <c:pt idx="2">
                  <c:v>99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Sheet1!$E$14:$V$14</c:f>
            </c:numRef>
          </c:val>
          <c:smooth val="0"/>
          <c:extLst>
            <c:ext xmlns:c16="http://schemas.microsoft.com/office/drawing/2014/chart" uri="{C3380CC4-5D6E-409C-BE32-E72D297353CC}">
              <c16:uniqueId val="{0000000D-5B69-4E09-B3F5-84B692C06652}"/>
            </c:ext>
          </c:extLst>
        </c:ser>
        <c:ser>
          <c:idx val="14"/>
          <c:order val="13"/>
          <c:tx>
            <c:strRef>
              <c:f>Sheet1!$B$15:$D$15</c:f>
              <c:strCache>
                <c:ptCount val="3"/>
                <c:pt idx="0">
                  <c:v>Missoula</c:v>
                </c:pt>
                <c:pt idx="1">
                  <c:v>Missoula</c:v>
                </c:pt>
                <c:pt idx="2">
                  <c:v>117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Sheet1!$E$15:$V$15</c:f>
            </c:numRef>
          </c:val>
          <c:smooth val="0"/>
          <c:extLst>
            <c:ext xmlns:c16="http://schemas.microsoft.com/office/drawing/2014/chart" uri="{C3380CC4-5D6E-409C-BE32-E72D297353CC}">
              <c16:uniqueId val="{0000000E-5B69-4E09-B3F5-84B692C06652}"/>
            </c:ext>
          </c:extLst>
        </c:ser>
        <c:ser>
          <c:idx val="16"/>
          <c:order val="14"/>
          <c:tx>
            <c:strRef>
              <c:f>Sheet1!$B$16:$D$16</c:f>
              <c:strCache>
                <c:ptCount val="3"/>
                <c:pt idx="0">
                  <c:v>Passages</c:v>
                </c:pt>
                <c:pt idx="1">
                  <c:v>Billings</c:v>
                </c:pt>
                <c:pt idx="2">
                  <c:v>76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Sheet1!$E$16:$V$16</c:f>
            </c:numRef>
          </c:val>
          <c:smooth val="0"/>
          <c:extLst>
            <c:ext xmlns:c16="http://schemas.microsoft.com/office/drawing/2014/chart" uri="{C3380CC4-5D6E-409C-BE32-E72D297353CC}">
              <c16:uniqueId val="{00000010-5B69-4E09-B3F5-84B692C06652}"/>
            </c:ext>
          </c:extLst>
        </c:ser>
        <c:ser>
          <c:idx val="17"/>
          <c:order val="15"/>
          <c:tx>
            <c:strRef>
              <c:f>Sheet1!$B$17:$D$17</c:f>
              <c:strCache>
                <c:ptCount val="3"/>
                <c:pt idx="0">
                  <c:v>Pre-Release</c:v>
                </c:pt>
                <c:pt idx="2">
                  <c:v>874</c:v>
                </c:pt>
              </c:strCache>
            </c:strRef>
          </c:tx>
          <c:spPr>
            <a:ln w="3175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Sheet1!$E$17:$V$17</c:f>
              <c:numCache>
                <c:formatCode>0%</c:formatCode>
                <c:ptCount val="18"/>
                <c:pt idx="0">
                  <c:v>0.83390039834356078</c:v>
                </c:pt>
                <c:pt idx="1">
                  <c:v>0.87433519130645609</c:v>
                </c:pt>
                <c:pt idx="2">
                  <c:v>0.8828173585349941</c:v>
                </c:pt>
                <c:pt idx="3">
                  <c:v>0.85737554710606134</c:v>
                </c:pt>
                <c:pt idx="4">
                  <c:v>0.84739370177619278</c:v>
                </c:pt>
                <c:pt idx="5">
                  <c:v>0.83425980402716782</c:v>
                </c:pt>
                <c:pt idx="6">
                  <c:v>0.86857142857142855</c:v>
                </c:pt>
                <c:pt idx="7">
                  <c:v>0.87714285714285722</c:v>
                </c:pt>
                <c:pt idx="8">
                  <c:v>0.91428571428571437</c:v>
                </c:pt>
                <c:pt idx="9">
                  <c:v>0.88</c:v>
                </c:pt>
                <c:pt idx="10">
                  <c:v>0.91428571428571404</c:v>
                </c:pt>
                <c:pt idx="11">
                  <c:v>0.91</c:v>
                </c:pt>
                <c:pt idx="12">
                  <c:v>0.86926488228431209</c:v>
                </c:pt>
                <c:pt idx="13">
                  <c:v>0.87586728213431098</c:v>
                </c:pt>
                <c:pt idx="14">
                  <c:v>0.88853249792466649</c:v>
                </c:pt>
                <c:pt idx="15">
                  <c:v>0.92165450123463966</c:v>
                </c:pt>
                <c:pt idx="16">
                  <c:v>0.94069782075290909</c:v>
                </c:pt>
                <c:pt idx="17">
                  <c:v>0.95835224632105454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69-4E09-B3F5-84B692C06652}"/>
            </c:ext>
          </c:extLst>
        </c:ser>
        <c:ser>
          <c:idx val="18"/>
          <c:order val="16"/>
          <c:tx>
            <c:strRef>
              <c:f>Sheet1!$B$18:$D$18</c:f>
              <c:strCache>
                <c:ptCount val="3"/>
                <c:pt idx="0">
                  <c:v>MASC</c:v>
                </c:pt>
                <c:pt idx="1">
                  <c:v>Missoula</c:v>
                </c:pt>
                <c:pt idx="2">
                  <c:v>144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Sheet1!$E$18:$V$18</c:f>
            </c:numRef>
          </c:val>
          <c:smooth val="0"/>
          <c:extLst>
            <c:ext xmlns:c16="http://schemas.microsoft.com/office/drawing/2014/chart" uri="{C3380CC4-5D6E-409C-BE32-E72D297353CC}">
              <c16:uniqueId val="{00000012-5B69-4E09-B3F5-84B692C06652}"/>
            </c:ext>
          </c:extLst>
        </c:ser>
        <c:ser>
          <c:idx val="7"/>
          <c:order val="17"/>
          <c:tx>
            <c:strRef>
              <c:f>Sheet1!$B$19:$D$19</c:f>
              <c:strCache>
                <c:ptCount val="3"/>
                <c:pt idx="0">
                  <c:v>Passages ASRC</c:v>
                </c:pt>
                <c:pt idx="1">
                  <c:v>Billings</c:v>
                </c:pt>
                <c:pt idx="2">
                  <c:v>60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Sheet1!$E$19:$V$19</c:f>
            </c:numRef>
          </c:val>
          <c:smooth val="0"/>
          <c:extLst>
            <c:ext xmlns:c16="http://schemas.microsoft.com/office/drawing/2014/chart" uri="{C3380CC4-5D6E-409C-BE32-E72D297353CC}">
              <c16:uniqueId val="{00000015-5B69-4E09-B3F5-84B692C06652}"/>
            </c:ext>
          </c:extLst>
        </c:ser>
        <c:ser>
          <c:idx val="15"/>
          <c:order val="18"/>
          <c:tx>
            <c:strRef>
              <c:f>Sheet1!$B$20:$D$20</c:f>
              <c:strCache>
                <c:ptCount val="3"/>
                <c:pt idx="0">
                  <c:v>START</c:v>
                </c:pt>
                <c:pt idx="1">
                  <c:v>Anaconda</c:v>
                </c:pt>
                <c:pt idx="2">
                  <c:v>152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Sheet1!$E$20:$V$20</c:f>
            </c:numRef>
          </c:val>
          <c:smooth val="0"/>
          <c:extLst>
            <c:ext xmlns:c16="http://schemas.microsoft.com/office/drawing/2014/chart" uri="{C3380CC4-5D6E-409C-BE32-E72D297353CC}">
              <c16:uniqueId val="{00000016-5B69-4E09-B3F5-84B692C06652}"/>
            </c:ext>
          </c:extLst>
        </c:ser>
        <c:ser>
          <c:idx val="19"/>
          <c:order val="19"/>
          <c:tx>
            <c:strRef>
              <c:f>Sheet1!$B$21:$D$21</c:f>
              <c:strCache>
                <c:ptCount val="3"/>
                <c:pt idx="0">
                  <c:v>Asssessment</c:v>
                </c:pt>
                <c:pt idx="2">
                  <c:v>356</c:v>
                </c:pt>
              </c:strCache>
            </c:strRef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Sheet1!$E$21:$V$21</c:f>
              <c:numCache>
                <c:formatCode>0%</c:formatCode>
                <c:ptCount val="18"/>
                <c:pt idx="0">
                  <c:v>0.82422027290448341</c:v>
                </c:pt>
                <c:pt idx="1">
                  <c:v>0.85886939571150089</c:v>
                </c:pt>
                <c:pt idx="2">
                  <c:v>0.80173001949317746</c:v>
                </c:pt>
                <c:pt idx="3">
                  <c:v>0.80129142300194933</c:v>
                </c:pt>
                <c:pt idx="4">
                  <c:v>0.80750487329434684</c:v>
                </c:pt>
                <c:pt idx="5">
                  <c:v>0.78908382066276805</c:v>
                </c:pt>
                <c:pt idx="6">
                  <c:v>0.79</c:v>
                </c:pt>
                <c:pt idx="7">
                  <c:v>0.87666666666666659</c:v>
                </c:pt>
                <c:pt idx="8">
                  <c:v>0.88</c:v>
                </c:pt>
                <c:pt idx="9">
                  <c:v>0.91</c:v>
                </c:pt>
                <c:pt idx="10">
                  <c:v>0.89666666666666661</c:v>
                </c:pt>
                <c:pt idx="11">
                  <c:v>0.86333333333333329</c:v>
                </c:pt>
                <c:pt idx="12">
                  <c:v>0.92037037037037028</c:v>
                </c:pt>
                <c:pt idx="13">
                  <c:v>0.94083820662768014</c:v>
                </c:pt>
                <c:pt idx="14">
                  <c:v>1.0246345029239765</c:v>
                </c:pt>
                <c:pt idx="15">
                  <c:v>0.92653508771929816</c:v>
                </c:pt>
                <c:pt idx="16">
                  <c:v>0.92541423001949319</c:v>
                </c:pt>
                <c:pt idx="17">
                  <c:v>0.93418615984405462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69-4E09-B3F5-84B692C0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15920"/>
        <c:axId val="972317168"/>
      </c:lineChart>
      <c:dateAx>
        <c:axId val="972315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17168"/>
        <c:crosses val="autoZero"/>
        <c:auto val="1"/>
        <c:lblOffset val="100"/>
        <c:baseTimeUnit val="months"/>
      </c:dateAx>
      <c:valAx>
        <c:axId val="972317168"/>
        <c:scaling>
          <c:orientation val="minMax"/>
          <c:max val="1.05"/>
          <c:min val="0.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Beds Filled / Month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15920"/>
        <c:crosses val="autoZero"/>
        <c:crossBetween val="between"/>
        <c:majorUnit val="5.000000000000001E-2"/>
        <c:min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ALt-Secure Facility Population Tracking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Sheet1!$B$2:$D$2</c:f>
              <c:strCache>
                <c:ptCount val="3"/>
                <c:pt idx="0">
                  <c:v>Passages ADT</c:v>
                </c:pt>
                <c:pt idx="1">
                  <c:v>Billings</c:v>
                </c:pt>
                <c:pt idx="2">
                  <c:v>55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Sheet1!$E$2:$P$2</c:f>
            </c:numRef>
          </c:val>
          <c:smooth val="0"/>
          <c:extLst>
            <c:ext xmlns:c16="http://schemas.microsoft.com/office/drawing/2014/chart" uri="{C3380CC4-5D6E-409C-BE32-E72D297353CC}">
              <c16:uniqueId val="{00000032-EF01-40F3-B248-C1A411EA3253}"/>
            </c:ext>
          </c:extLst>
        </c:ser>
        <c:ser>
          <c:idx val="1"/>
          <c:order val="1"/>
          <c:tx>
            <c:strRef>
              <c:f>Sheet1!$B$3:$D$3</c:f>
              <c:strCache>
                <c:ptCount val="3"/>
                <c:pt idx="0">
                  <c:v>CCP East</c:v>
                </c:pt>
                <c:pt idx="1">
                  <c:v>Butte</c:v>
                </c:pt>
                <c:pt idx="2">
                  <c:v>62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Sheet1!$E$3:$P$3</c:f>
            </c:numRef>
          </c:val>
          <c:smooth val="0"/>
          <c:extLst>
            <c:ext xmlns:c16="http://schemas.microsoft.com/office/drawing/2014/chart" uri="{C3380CC4-5D6E-409C-BE32-E72D297353CC}">
              <c16:uniqueId val="{00000033-EF01-40F3-B248-C1A411EA3253}"/>
            </c:ext>
          </c:extLst>
        </c:ser>
        <c:ser>
          <c:idx val="2"/>
          <c:order val="2"/>
          <c:tx>
            <c:strRef>
              <c:f>Sheet1!$B$4:$D$4</c:f>
              <c:strCache>
                <c:ptCount val="3"/>
                <c:pt idx="0">
                  <c:v>CCP West</c:v>
                </c:pt>
                <c:pt idx="1">
                  <c:v>Warm Springs</c:v>
                </c:pt>
                <c:pt idx="2">
                  <c:v>86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Sheet1!$E$4:$P$4</c:f>
            </c:numRef>
          </c:val>
          <c:smooth val="0"/>
          <c:extLst>
            <c:ext xmlns:c16="http://schemas.microsoft.com/office/drawing/2014/chart" uri="{C3380CC4-5D6E-409C-BE32-E72D297353CC}">
              <c16:uniqueId val="{00000034-EF01-40F3-B248-C1A411EA3253}"/>
            </c:ext>
          </c:extLst>
        </c:ser>
        <c:ser>
          <c:idx val="3"/>
          <c:order val="3"/>
          <c:tx>
            <c:strRef>
              <c:f>Sheet1!$B$5:$D$5</c:f>
              <c:strCache>
                <c:ptCount val="3"/>
                <c:pt idx="0">
                  <c:v>Elkhorn</c:v>
                </c:pt>
                <c:pt idx="1">
                  <c:v>Boulder</c:v>
                </c:pt>
                <c:pt idx="2">
                  <c:v>42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Sheet1!$E$5:$P$5</c:f>
            </c:numRef>
          </c:val>
          <c:smooth val="0"/>
          <c:extLst>
            <c:ext xmlns:c16="http://schemas.microsoft.com/office/drawing/2014/chart" uri="{C3380CC4-5D6E-409C-BE32-E72D297353CC}">
              <c16:uniqueId val="{00000035-EF01-40F3-B248-C1A411EA3253}"/>
            </c:ext>
          </c:extLst>
        </c:ser>
        <c:ser>
          <c:idx val="4"/>
          <c:order val="4"/>
          <c:tx>
            <c:strRef>
              <c:f>Sheet1!$B$6:$D$6</c:f>
              <c:strCache>
                <c:ptCount val="3"/>
                <c:pt idx="0">
                  <c:v>Nexus</c:v>
                </c:pt>
                <c:pt idx="1">
                  <c:v>Lewistown</c:v>
                </c:pt>
                <c:pt idx="2">
                  <c:v>82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Sheet1!$E$6:$P$6</c:f>
            </c:numRef>
          </c:val>
          <c:smooth val="0"/>
          <c:extLst>
            <c:ext xmlns:c16="http://schemas.microsoft.com/office/drawing/2014/chart" uri="{C3380CC4-5D6E-409C-BE32-E72D297353CC}">
              <c16:uniqueId val="{00000036-EF01-40F3-B248-C1A411EA3253}"/>
            </c:ext>
          </c:extLst>
        </c:ser>
        <c:ser>
          <c:idx val="5"/>
          <c:order val="5"/>
          <c:tx>
            <c:strRef>
              <c:f>Sheet1!$B$7:$D$7</c:f>
              <c:strCache>
                <c:ptCount val="3"/>
                <c:pt idx="0">
                  <c:v>WATCh East</c:v>
                </c:pt>
                <c:pt idx="1">
                  <c:v>Warm Springs</c:v>
                </c:pt>
                <c:pt idx="2">
                  <c:v>49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Sheet1!$E$7:$P$7</c:f>
            </c:numRef>
          </c:val>
          <c:smooth val="0"/>
          <c:extLst>
            <c:ext xmlns:c16="http://schemas.microsoft.com/office/drawing/2014/chart" uri="{C3380CC4-5D6E-409C-BE32-E72D297353CC}">
              <c16:uniqueId val="{00000037-EF01-40F3-B248-C1A411EA3253}"/>
            </c:ext>
          </c:extLst>
        </c:ser>
        <c:ser>
          <c:idx val="6"/>
          <c:order val="6"/>
          <c:tx>
            <c:strRef>
              <c:f>Sheet1!$B$8:$D$8</c:f>
              <c:strCache>
                <c:ptCount val="3"/>
                <c:pt idx="0">
                  <c:v>WATCh West</c:v>
                </c:pt>
                <c:pt idx="1">
                  <c:v>Glendive</c:v>
                </c:pt>
                <c:pt idx="2">
                  <c:v>79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Sheet1!$E$8:$P$8</c:f>
            </c:numRef>
          </c:val>
          <c:smooth val="0"/>
          <c:extLst>
            <c:ext xmlns:c16="http://schemas.microsoft.com/office/drawing/2014/chart" uri="{C3380CC4-5D6E-409C-BE32-E72D297353CC}">
              <c16:uniqueId val="{00000038-EF01-40F3-B248-C1A411EA3253}"/>
            </c:ext>
          </c:extLst>
        </c:ser>
        <c:ser>
          <c:idx val="7"/>
          <c:order val="7"/>
          <c:tx>
            <c:strRef>
              <c:f>Sheet1!$B$9:$D$9</c:f>
              <c:strCache>
                <c:ptCount val="3"/>
                <c:pt idx="0">
                  <c:v>Treatment</c:v>
                </c:pt>
                <c:pt idx="2">
                  <c:v>455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Sheet1!$E$9:$P$9</c:f>
              <c:numCache>
                <c:formatCode>0%</c:formatCode>
                <c:ptCount val="12"/>
                <c:pt idx="0">
                  <c:v>0.92704815644609817</c:v>
                </c:pt>
                <c:pt idx="1">
                  <c:v>0.91664532431194978</c:v>
                </c:pt>
                <c:pt idx="2">
                  <c:v>0.91606012552118898</c:v>
                </c:pt>
                <c:pt idx="3">
                  <c:v>0.84201302114555931</c:v>
                </c:pt>
                <c:pt idx="4">
                  <c:v>0.80900917988704113</c:v>
                </c:pt>
                <c:pt idx="5">
                  <c:v>0.81496303109411716</c:v>
                </c:pt>
                <c:pt idx="6">
                  <c:v>0.79</c:v>
                </c:pt>
                <c:pt idx="7">
                  <c:v>0.84285714285714286</c:v>
                </c:pt>
                <c:pt idx="8">
                  <c:v>0.87285714285714278</c:v>
                </c:pt>
                <c:pt idx="9">
                  <c:v>0.91714285714285726</c:v>
                </c:pt>
                <c:pt idx="10">
                  <c:v>0.92</c:v>
                </c:pt>
                <c:pt idx="11">
                  <c:v>0.92142857142857137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EF01-40F3-B248-C1A411EA3253}"/>
            </c:ext>
          </c:extLst>
        </c:ser>
        <c:ser>
          <c:idx val="8"/>
          <c:order val="8"/>
          <c:tx>
            <c:strRef>
              <c:f>Sheet1!$B$10:$D$10</c:f>
              <c:strCache>
                <c:ptCount val="3"/>
                <c:pt idx="0">
                  <c:v>Alpha House</c:v>
                </c:pt>
                <c:pt idx="1">
                  <c:v>Billings</c:v>
                </c:pt>
                <c:pt idx="2">
                  <c:v>165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Sheet1!$E$10:$P$10</c:f>
            </c:numRef>
          </c:val>
          <c:smooth val="0"/>
          <c:extLst>
            <c:ext xmlns:c16="http://schemas.microsoft.com/office/drawing/2014/chart" uri="{C3380CC4-5D6E-409C-BE32-E72D297353CC}">
              <c16:uniqueId val="{0000003A-EF01-40F3-B248-C1A411EA3253}"/>
            </c:ext>
          </c:extLst>
        </c:ser>
        <c:ser>
          <c:idx val="9"/>
          <c:order val="9"/>
          <c:tx>
            <c:strRef>
              <c:f>Sheet1!$B$11:$D$11</c:f>
              <c:strCache>
                <c:ptCount val="3"/>
                <c:pt idx="0">
                  <c:v>Butte</c:v>
                </c:pt>
                <c:pt idx="1">
                  <c:v>Butte</c:v>
                </c:pt>
                <c:pt idx="2">
                  <c:v>175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Sheet1!$E$11:$P$11</c:f>
            </c:numRef>
          </c:val>
          <c:smooth val="0"/>
          <c:extLst>
            <c:ext xmlns:c16="http://schemas.microsoft.com/office/drawing/2014/chart" uri="{C3380CC4-5D6E-409C-BE32-E72D297353CC}">
              <c16:uniqueId val="{0000003B-EF01-40F3-B248-C1A411EA3253}"/>
            </c:ext>
          </c:extLst>
        </c:ser>
        <c:ser>
          <c:idx val="10"/>
          <c:order val="10"/>
          <c:tx>
            <c:strRef>
              <c:f>Sheet1!$B$12:$D$12</c:f>
              <c:strCache>
                <c:ptCount val="3"/>
                <c:pt idx="0">
                  <c:v>Gallatin Reentry</c:v>
                </c:pt>
                <c:pt idx="1">
                  <c:v>Bozeman</c:v>
                </c:pt>
                <c:pt idx="2">
                  <c:v>40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Sheet1!$E$12:$P$12</c:f>
            </c:numRef>
          </c:val>
          <c:smooth val="0"/>
          <c:extLst>
            <c:ext xmlns:c16="http://schemas.microsoft.com/office/drawing/2014/chart" uri="{C3380CC4-5D6E-409C-BE32-E72D297353CC}">
              <c16:uniqueId val="{0000003C-EF01-40F3-B248-C1A411EA3253}"/>
            </c:ext>
          </c:extLst>
        </c:ser>
        <c:ser>
          <c:idx val="11"/>
          <c:order val="11"/>
          <c:tx>
            <c:strRef>
              <c:f>Sheet1!$B$13:$D$13</c:f>
              <c:strCache>
                <c:ptCount val="3"/>
                <c:pt idx="0">
                  <c:v>Great Falls</c:v>
                </c:pt>
                <c:pt idx="1">
                  <c:v>Great Falls</c:v>
                </c:pt>
                <c:pt idx="2">
                  <c:v>202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Sheet1!$E$13:$P$13</c:f>
            </c:numRef>
          </c:val>
          <c:smooth val="0"/>
          <c:extLst>
            <c:ext xmlns:c16="http://schemas.microsoft.com/office/drawing/2014/chart" uri="{C3380CC4-5D6E-409C-BE32-E72D297353CC}">
              <c16:uniqueId val="{0000003D-EF01-40F3-B248-C1A411EA3253}"/>
            </c:ext>
          </c:extLst>
        </c:ser>
        <c:ser>
          <c:idx val="12"/>
          <c:order val="12"/>
          <c:tx>
            <c:strRef>
              <c:f>Sheet1!$B$14:$D$14</c:f>
              <c:strCache>
                <c:ptCount val="3"/>
                <c:pt idx="0">
                  <c:v>Helena</c:v>
                </c:pt>
                <c:pt idx="1">
                  <c:v>Helena</c:v>
                </c:pt>
                <c:pt idx="2">
                  <c:v>99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Sheet1!$E$14:$P$14</c:f>
            </c:numRef>
          </c:val>
          <c:smooth val="0"/>
          <c:extLst>
            <c:ext xmlns:c16="http://schemas.microsoft.com/office/drawing/2014/chart" uri="{C3380CC4-5D6E-409C-BE32-E72D297353CC}">
              <c16:uniqueId val="{0000003E-EF01-40F3-B248-C1A411EA3253}"/>
            </c:ext>
          </c:extLst>
        </c:ser>
        <c:ser>
          <c:idx val="13"/>
          <c:order val="13"/>
          <c:tx>
            <c:strRef>
              <c:f>Sheet1!$B$15:$D$15</c:f>
              <c:strCache>
                <c:ptCount val="3"/>
                <c:pt idx="0">
                  <c:v>Missoula</c:v>
                </c:pt>
                <c:pt idx="1">
                  <c:v>Missoula</c:v>
                </c:pt>
                <c:pt idx="2">
                  <c:v>117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Sheet1!$E$15:$P$15</c:f>
            </c:numRef>
          </c:val>
          <c:smooth val="0"/>
          <c:extLst>
            <c:ext xmlns:c16="http://schemas.microsoft.com/office/drawing/2014/chart" uri="{C3380CC4-5D6E-409C-BE32-E72D297353CC}">
              <c16:uniqueId val="{00000001-7AF8-4028-BE8A-5DA1AE18A0AA}"/>
            </c:ext>
          </c:extLst>
        </c:ser>
        <c:ser>
          <c:idx val="14"/>
          <c:order val="14"/>
          <c:tx>
            <c:strRef>
              <c:f>Sheet1!$B$16:$D$16</c:f>
              <c:strCache>
                <c:ptCount val="3"/>
                <c:pt idx="0">
                  <c:v>Passages</c:v>
                </c:pt>
                <c:pt idx="1">
                  <c:v>Billings</c:v>
                </c:pt>
                <c:pt idx="2">
                  <c:v>76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Sheet1!$E$16:$P$16</c:f>
            </c:numRef>
          </c:val>
          <c:smooth val="0"/>
          <c:extLst>
            <c:ext xmlns:c16="http://schemas.microsoft.com/office/drawing/2014/chart" uri="{C3380CC4-5D6E-409C-BE32-E72D297353CC}">
              <c16:uniqueId val="{00000002-7AF8-4028-BE8A-5DA1AE18A0AA}"/>
            </c:ext>
          </c:extLst>
        </c:ser>
        <c:ser>
          <c:idx val="15"/>
          <c:order val="15"/>
          <c:tx>
            <c:strRef>
              <c:f>Sheet1!$B$17:$D$17</c:f>
              <c:strCache>
                <c:ptCount val="3"/>
                <c:pt idx="0">
                  <c:v>Pre-Release</c:v>
                </c:pt>
                <c:pt idx="2">
                  <c:v>874</c:v>
                </c:pt>
              </c:strCache>
            </c:strRef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Sheet1!$E$17:$P$17</c:f>
              <c:numCache>
                <c:formatCode>0%</c:formatCode>
                <c:ptCount val="12"/>
                <c:pt idx="0">
                  <c:v>0.83390039834356078</c:v>
                </c:pt>
                <c:pt idx="1">
                  <c:v>0.87433519130645609</c:v>
                </c:pt>
                <c:pt idx="2">
                  <c:v>0.8828173585349941</c:v>
                </c:pt>
                <c:pt idx="3">
                  <c:v>0.85737554710606134</c:v>
                </c:pt>
                <c:pt idx="4">
                  <c:v>0.84739370177619278</c:v>
                </c:pt>
                <c:pt idx="5">
                  <c:v>0.83425980402716782</c:v>
                </c:pt>
                <c:pt idx="6">
                  <c:v>0.86857142857142855</c:v>
                </c:pt>
                <c:pt idx="7">
                  <c:v>0.87714285714285722</c:v>
                </c:pt>
                <c:pt idx="8">
                  <c:v>0.91428571428571437</c:v>
                </c:pt>
                <c:pt idx="9">
                  <c:v>0.88</c:v>
                </c:pt>
                <c:pt idx="10">
                  <c:v>0.91428571428571404</c:v>
                </c:pt>
                <c:pt idx="11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8-4028-BE8A-5DA1AE18A0AA}"/>
            </c:ext>
          </c:extLst>
        </c:ser>
        <c:ser>
          <c:idx val="16"/>
          <c:order val="16"/>
          <c:tx>
            <c:strRef>
              <c:f>Sheet1!$B$18:$D$18</c:f>
              <c:strCache>
                <c:ptCount val="3"/>
                <c:pt idx="0">
                  <c:v>MASC</c:v>
                </c:pt>
                <c:pt idx="1">
                  <c:v>Missoula</c:v>
                </c:pt>
                <c:pt idx="2">
                  <c:v>144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Sheet1!$E$18:$P$18</c:f>
            </c:numRef>
          </c:val>
          <c:smooth val="0"/>
          <c:extLst>
            <c:ext xmlns:c16="http://schemas.microsoft.com/office/drawing/2014/chart" uri="{C3380CC4-5D6E-409C-BE32-E72D297353CC}">
              <c16:uniqueId val="{00000004-7AF8-4028-BE8A-5DA1AE18A0AA}"/>
            </c:ext>
          </c:extLst>
        </c:ser>
        <c:ser>
          <c:idx val="17"/>
          <c:order val="17"/>
          <c:tx>
            <c:strRef>
              <c:f>Sheet1!$B$19:$D$19</c:f>
              <c:strCache>
                <c:ptCount val="3"/>
                <c:pt idx="0">
                  <c:v>Passages ASRC</c:v>
                </c:pt>
                <c:pt idx="1">
                  <c:v>Billings</c:v>
                </c:pt>
                <c:pt idx="2">
                  <c:v>60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Sheet1!$E$19:$P$19</c:f>
            </c:numRef>
          </c:val>
          <c:smooth val="0"/>
          <c:extLst>
            <c:ext xmlns:c16="http://schemas.microsoft.com/office/drawing/2014/chart" uri="{C3380CC4-5D6E-409C-BE32-E72D297353CC}">
              <c16:uniqueId val="{00000005-7AF8-4028-BE8A-5DA1AE18A0AA}"/>
            </c:ext>
          </c:extLst>
        </c:ser>
        <c:ser>
          <c:idx val="18"/>
          <c:order val="18"/>
          <c:tx>
            <c:strRef>
              <c:f>Sheet1!$B$20:$D$20</c:f>
              <c:strCache>
                <c:ptCount val="3"/>
                <c:pt idx="0">
                  <c:v>START</c:v>
                </c:pt>
                <c:pt idx="1">
                  <c:v>Anaconda</c:v>
                </c:pt>
                <c:pt idx="2">
                  <c:v>152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Sheet1!$E$20:$P$20</c:f>
            </c:numRef>
          </c:val>
          <c:smooth val="0"/>
          <c:extLst>
            <c:ext xmlns:c16="http://schemas.microsoft.com/office/drawing/2014/chart" uri="{C3380CC4-5D6E-409C-BE32-E72D297353CC}">
              <c16:uniqueId val="{00000006-7AF8-4028-BE8A-5DA1AE18A0AA}"/>
            </c:ext>
          </c:extLst>
        </c:ser>
        <c:ser>
          <c:idx val="19"/>
          <c:order val="19"/>
          <c:tx>
            <c:strRef>
              <c:f>Sheet1!$B$21:$D$21</c:f>
              <c:strCache>
                <c:ptCount val="3"/>
                <c:pt idx="0">
                  <c:v>Asssessment</c:v>
                </c:pt>
                <c:pt idx="2">
                  <c:v>356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marker>
          <c:cat>
            <c:numRef>
              <c:f>Sheet1!$E$1:$V$1</c:f>
              <c:numCache>
                <c:formatCode>mmm\-yy</c:formatCode>
                <c:ptCount val="18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</c:numCache>
            </c:numRef>
          </c:cat>
          <c:val>
            <c:numRef>
              <c:f>Sheet1!$E$21:$P$21</c:f>
              <c:numCache>
                <c:formatCode>0%</c:formatCode>
                <c:ptCount val="12"/>
                <c:pt idx="0">
                  <c:v>0.82422027290448341</c:v>
                </c:pt>
                <c:pt idx="1">
                  <c:v>0.85886939571150089</c:v>
                </c:pt>
                <c:pt idx="2">
                  <c:v>0.80173001949317746</c:v>
                </c:pt>
                <c:pt idx="3">
                  <c:v>0.80129142300194933</c:v>
                </c:pt>
                <c:pt idx="4">
                  <c:v>0.80750487329434684</c:v>
                </c:pt>
                <c:pt idx="5">
                  <c:v>0.78908382066276805</c:v>
                </c:pt>
                <c:pt idx="6">
                  <c:v>0.79</c:v>
                </c:pt>
                <c:pt idx="7">
                  <c:v>0.87666666666666659</c:v>
                </c:pt>
                <c:pt idx="8">
                  <c:v>0.88</c:v>
                </c:pt>
                <c:pt idx="9">
                  <c:v>0.91</c:v>
                </c:pt>
                <c:pt idx="10">
                  <c:v>0.89666666666666661</c:v>
                </c:pt>
                <c:pt idx="11">
                  <c:v>0.86333333333333329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F8-4028-BE8A-5DA1AE18A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15920"/>
        <c:axId val="972317168"/>
      </c:lineChart>
      <c:dateAx>
        <c:axId val="972315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17168"/>
        <c:crosses val="autoZero"/>
        <c:auto val="1"/>
        <c:lblOffset val="100"/>
        <c:baseTimeUnit val="months"/>
      </c:dateAx>
      <c:valAx>
        <c:axId val="972317168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Beds Filled / Month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1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26E956-FF62-4B36-A1E6-DC8B2C1F889B}">
  <sheetPr/>
  <sheetViews>
    <sheetView tabSelected="1" zoomScale="90" workbookViewId="0"/>
  </sheetViews>
  <pageMargins left="0.7" right="0.45" top="0.5" bottom="0.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67C546-60DA-49D7-A896-ECA21655E9FA}">
  <sheetPr/>
  <sheetViews>
    <sheetView zoomScale="90" workbookViewId="0"/>
  </sheetViews>
  <pageMargins left="0.7" right="0.45" top="0.5" bottom="0.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890000" cy="6731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4A531-C817-4577-9C74-333AD6F93B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890000" cy="6731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57C0F-D4CF-4DC7-9498-DBA65FB963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portal.mt.gov/t/COR/views/POPReportPublic_15931787918580/Alt-SecurePopulation?%3Aiid=2&amp;%3AisGuestRedirectFromVizportal=y&amp;%3Aembed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5658-77D2-429F-BD1D-4A2349D7503F}">
  <dimension ref="A1:AB22"/>
  <sheetViews>
    <sheetView workbookViewId="0">
      <selection activeCell="D27" sqref="D27"/>
    </sheetView>
  </sheetViews>
  <sheetFormatPr defaultRowHeight="15" x14ac:dyDescent="0.25"/>
  <cols>
    <col min="1" max="2" width="19.140625" bestFit="1" customWidth="1"/>
    <col min="3" max="3" width="13.28515625" bestFit="1" customWidth="1"/>
    <col min="4" max="4" width="10.140625" bestFit="1" customWidth="1"/>
    <col min="5" max="5" width="6.140625" style="3" customWidth="1"/>
    <col min="6" max="6" width="7.140625" style="3" customWidth="1"/>
    <col min="7" max="7" width="7" style="3" customWidth="1"/>
    <col min="8" max="8" width="6.7109375" style="3" customWidth="1"/>
    <col min="9" max="9" width="7.28515625" style="3" customWidth="1"/>
    <col min="10" max="10" width="7" style="3" customWidth="1"/>
    <col min="11" max="11" width="6.5703125" customWidth="1"/>
    <col min="12" max="12" width="7" customWidth="1"/>
    <col min="13" max="13" width="7.140625" customWidth="1"/>
    <col min="14" max="14" width="6.85546875" customWidth="1"/>
    <col min="15" max="15" width="7.42578125" customWidth="1"/>
    <col min="16" max="16" width="6.7109375" customWidth="1"/>
    <col min="17" max="22" width="9.140625" customWidth="1"/>
    <col min="23" max="28" width="9.140625" style="3"/>
  </cols>
  <sheetData>
    <row r="1" spans="1:28" x14ac:dyDescent="0.25">
      <c r="B1" s="24"/>
      <c r="C1" s="24"/>
      <c r="D1" s="24"/>
      <c r="E1" s="13">
        <v>44378</v>
      </c>
      <c r="F1" s="13">
        <v>44409</v>
      </c>
      <c r="G1" s="13">
        <v>44440</v>
      </c>
      <c r="H1" s="13">
        <v>44470</v>
      </c>
      <c r="I1" s="13">
        <v>44501</v>
      </c>
      <c r="J1" s="13">
        <v>44531</v>
      </c>
      <c r="K1" s="13">
        <v>44562</v>
      </c>
      <c r="L1" s="13">
        <v>44593</v>
      </c>
      <c r="M1" s="13">
        <v>44621</v>
      </c>
      <c r="N1" s="13">
        <v>44652</v>
      </c>
      <c r="O1" s="13">
        <v>44682</v>
      </c>
      <c r="P1" s="13">
        <v>44713</v>
      </c>
      <c r="Q1" s="13">
        <v>44743</v>
      </c>
      <c r="R1" s="13">
        <v>44774</v>
      </c>
      <c r="S1" s="13">
        <v>44805</v>
      </c>
      <c r="T1" s="13">
        <v>44835</v>
      </c>
      <c r="U1" s="13">
        <v>44866</v>
      </c>
      <c r="V1" s="13">
        <v>44896</v>
      </c>
      <c r="W1" s="3" t="s">
        <v>32</v>
      </c>
      <c r="X1" s="3" t="s">
        <v>33</v>
      </c>
      <c r="Y1" s="3" t="s">
        <v>34</v>
      </c>
      <c r="Z1" s="3" t="s">
        <v>35</v>
      </c>
      <c r="AA1" s="3" t="s">
        <v>36</v>
      </c>
      <c r="AB1" s="3" t="s">
        <v>37</v>
      </c>
    </row>
    <row r="2" spans="1:28" hidden="1" x14ac:dyDescent="0.25">
      <c r="A2" s="25" t="s">
        <v>0</v>
      </c>
      <c r="B2" s="1" t="s">
        <v>25</v>
      </c>
      <c r="C2" s="1" t="s">
        <v>13</v>
      </c>
      <c r="D2" s="2">
        <v>55</v>
      </c>
      <c r="E2" s="4">
        <v>0.76363636363636367</v>
      </c>
      <c r="F2" s="4">
        <v>0.78181818181818186</v>
      </c>
      <c r="G2" s="4">
        <v>0.87272727272727268</v>
      </c>
      <c r="H2" s="4">
        <v>0.74545454545454548</v>
      </c>
      <c r="I2" s="4">
        <v>0.69090909090909092</v>
      </c>
      <c r="J2" s="4">
        <v>0.54545454545454541</v>
      </c>
      <c r="K2" s="4">
        <v>0.62</v>
      </c>
      <c r="L2" s="4">
        <v>0.73</v>
      </c>
      <c r="M2" s="4">
        <v>0.93</v>
      </c>
      <c r="N2" s="4">
        <v>0.98</v>
      </c>
      <c r="O2" s="4">
        <v>0.95</v>
      </c>
      <c r="P2" s="4">
        <v>0.89</v>
      </c>
      <c r="Q2" s="5">
        <f>SUM(W2/$D$2)</f>
        <v>0.81818181818181823</v>
      </c>
      <c r="R2" s="5">
        <f t="shared" ref="R2:V2" si="0">SUM(X2/$D$2)</f>
        <v>0.83636363636363631</v>
      </c>
      <c r="S2" s="5">
        <f t="shared" si="0"/>
        <v>1</v>
      </c>
      <c r="T2" s="5">
        <f t="shared" si="0"/>
        <v>1.1818181818181819</v>
      </c>
      <c r="U2" s="5">
        <f t="shared" si="0"/>
        <v>1.0909090909090908</v>
      </c>
      <c r="V2" s="5">
        <f t="shared" si="0"/>
        <v>1.1090909090909091</v>
      </c>
      <c r="W2" s="3">
        <v>45</v>
      </c>
      <c r="X2" s="3">
        <v>46</v>
      </c>
      <c r="Y2" s="3">
        <v>55</v>
      </c>
      <c r="Z2" s="3">
        <v>65</v>
      </c>
      <c r="AA2" s="3">
        <v>60</v>
      </c>
      <c r="AB2" s="3">
        <v>61</v>
      </c>
    </row>
    <row r="3" spans="1:28" hidden="1" x14ac:dyDescent="0.25">
      <c r="A3" s="25" t="s">
        <v>0</v>
      </c>
      <c r="B3" s="1" t="s">
        <v>2</v>
      </c>
      <c r="C3" s="1" t="s">
        <v>7</v>
      </c>
      <c r="D3" s="2">
        <v>62</v>
      </c>
      <c r="E3" s="4">
        <v>1</v>
      </c>
      <c r="F3" s="4">
        <v>1.032258064516129</v>
      </c>
      <c r="G3" s="4">
        <v>0.87096774193548387</v>
      </c>
      <c r="H3" s="4">
        <v>0.77419354838709675</v>
      </c>
      <c r="I3" s="4">
        <v>0.74193548387096775</v>
      </c>
      <c r="J3" s="4">
        <v>0.83870967741935487</v>
      </c>
      <c r="K3" s="4">
        <v>0.92</v>
      </c>
      <c r="L3" s="4">
        <v>0.89</v>
      </c>
      <c r="M3" s="4">
        <v>0.87</v>
      </c>
      <c r="N3" s="4">
        <v>0.98</v>
      </c>
      <c r="O3" s="4">
        <v>0.95</v>
      </c>
      <c r="P3" s="4">
        <v>0.95</v>
      </c>
      <c r="Q3" s="5">
        <f>SUM(W3/$D$3)</f>
        <v>0.90322580645161288</v>
      </c>
      <c r="R3" s="5">
        <f t="shared" ref="R3:V3" si="1">SUM(X3/$D$3)</f>
        <v>0.967741935483871</v>
      </c>
      <c r="S3" s="5">
        <f t="shared" si="1"/>
        <v>0.91935483870967738</v>
      </c>
      <c r="T3" s="5">
        <f t="shared" si="1"/>
        <v>1</v>
      </c>
      <c r="U3" s="5">
        <f t="shared" si="1"/>
        <v>1.0161290322580645</v>
      </c>
      <c r="V3" s="5">
        <f t="shared" si="1"/>
        <v>0.87096774193548387</v>
      </c>
      <c r="W3" s="3">
        <v>56</v>
      </c>
      <c r="X3" s="3">
        <v>60</v>
      </c>
      <c r="Y3" s="3">
        <v>57</v>
      </c>
      <c r="Z3" s="3">
        <v>62</v>
      </c>
      <c r="AA3" s="3">
        <v>63</v>
      </c>
      <c r="AB3" s="3">
        <v>54</v>
      </c>
    </row>
    <row r="4" spans="1:28" hidden="1" x14ac:dyDescent="0.25">
      <c r="A4" s="25" t="s">
        <v>0</v>
      </c>
      <c r="B4" s="1" t="s">
        <v>20</v>
      </c>
      <c r="C4" s="1" t="s">
        <v>19</v>
      </c>
      <c r="D4" s="2">
        <v>86</v>
      </c>
      <c r="E4" s="4">
        <v>1.0465116279069768</v>
      </c>
      <c r="F4" s="4">
        <v>0.91860465116279066</v>
      </c>
      <c r="G4" s="4">
        <v>0.95348837209302328</v>
      </c>
      <c r="H4" s="4">
        <v>0.87209302325581395</v>
      </c>
      <c r="I4" s="4">
        <v>0.81395348837209303</v>
      </c>
      <c r="J4" s="4">
        <v>0.76744186046511631</v>
      </c>
      <c r="K4" s="4">
        <v>0.78</v>
      </c>
      <c r="L4" s="4">
        <v>1.01</v>
      </c>
      <c r="M4" s="4">
        <v>1.03</v>
      </c>
      <c r="N4" s="4">
        <v>1.03</v>
      </c>
      <c r="O4" s="4">
        <v>0.95</v>
      </c>
      <c r="P4" s="4">
        <v>0.98</v>
      </c>
      <c r="Q4" s="5">
        <f>SUM(W4/$D$4)</f>
        <v>0.95348837209302328</v>
      </c>
      <c r="R4" s="5">
        <f t="shared" ref="R4:V4" si="2">SUM(X4/$D$4)</f>
        <v>1</v>
      </c>
      <c r="S4" s="5">
        <f t="shared" si="2"/>
        <v>0.95348837209302328</v>
      </c>
      <c r="T4" s="5">
        <f t="shared" si="2"/>
        <v>0.96511627906976749</v>
      </c>
      <c r="U4" s="5">
        <f t="shared" si="2"/>
        <v>1</v>
      </c>
      <c r="V4" s="5">
        <f t="shared" si="2"/>
        <v>0.98837209302325579</v>
      </c>
      <c r="W4" s="3">
        <v>82</v>
      </c>
      <c r="X4" s="3">
        <v>86</v>
      </c>
      <c r="Y4" s="3">
        <v>82</v>
      </c>
      <c r="Z4" s="3">
        <v>83</v>
      </c>
      <c r="AA4" s="3">
        <v>86</v>
      </c>
      <c r="AB4" s="3">
        <v>85</v>
      </c>
    </row>
    <row r="5" spans="1:28" hidden="1" x14ac:dyDescent="0.25">
      <c r="A5" s="25" t="s">
        <v>0</v>
      </c>
      <c r="B5" s="1" t="s">
        <v>3</v>
      </c>
      <c r="C5" s="1" t="s">
        <v>21</v>
      </c>
      <c r="D5" s="2">
        <v>42</v>
      </c>
      <c r="E5" s="4">
        <v>1</v>
      </c>
      <c r="F5" s="4">
        <v>1</v>
      </c>
      <c r="G5" s="4">
        <v>0.97619047619047616</v>
      </c>
      <c r="H5" s="4">
        <v>0.97619047619047616</v>
      </c>
      <c r="I5" s="4">
        <v>1.0238095238095237</v>
      </c>
      <c r="J5" s="4">
        <v>0.97619047619047616</v>
      </c>
      <c r="K5" s="4">
        <v>0.96</v>
      </c>
      <c r="L5" s="4">
        <v>0.95</v>
      </c>
      <c r="M5" s="4">
        <v>0.97</v>
      </c>
      <c r="N5" s="4">
        <v>1.03</v>
      </c>
      <c r="O5" s="4">
        <v>1.08</v>
      </c>
      <c r="P5" s="4">
        <v>1.08</v>
      </c>
      <c r="Q5" s="5">
        <f>SUM(W5/$D$5)</f>
        <v>1.0952380952380953</v>
      </c>
      <c r="R5" s="5">
        <f t="shared" ref="R5:V5" si="3">SUM(X5/$D$5)</f>
        <v>1.0476190476190477</v>
      </c>
      <c r="S5" s="5">
        <f t="shared" si="3"/>
        <v>1</v>
      </c>
      <c r="T5" s="5">
        <f t="shared" si="3"/>
        <v>1.0714285714285714</v>
      </c>
      <c r="U5" s="5">
        <f t="shared" si="3"/>
        <v>1.0714285714285714</v>
      </c>
      <c r="V5" s="5">
        <f t="shared" si="3"/>
        <v>1.0952380952380953</v>
      </c>
      <c r="W5" s="3">
        <v>46</v>
      </c>
      <c r="X5" s="3">
        <v>44</v>
      </c>
      <c r="Y5" s="3">
        <v>42</v>
      </c>
      <c r="Z5" s="3">
        <v>45</v>
      </c>
      <c r="AA5" s="3">
        <v>45</v>
      </c>
      <c r="AB5" s="3">
        <v>46</v>
      </c>
    </row>
    <row r="6" spans="1:28" hidden="1" x14ac:dyDescent="0.25">
      <c r="A6" s="25" t="s">
        <v>0</v>
      </c>
      <c r="B6" s="1" t="s">
        <v>4</v>
      </c>
      <c r="C6" s="1" t="s">
        <v>24</v>
      </c>
      <c r="D6" s="2">
        <v>82</v>
      </c>
      <c r="E6" s="4">
        <v>0.78048780487804881</v>
      </c>
      <c r="F6" s="4">
        <v>0.91463414634146345</v>
      </c>
      <c r="G6" s="4">
        <v>1.024390243902439</v>
      </c>
      <c r="H6" s="4">
        <v>1</v>
      </c>
      <c r="I6" s="4">
        <v>0.93902439024390238</v>
      </c>
      <c r="J6" s="4">
        <v>1.0121951219512195</v>
      </c>
      <c r="K6" s="4">
        <v>0.98</v>
      </c>
      <c r="L6" s="4">
        <v>0.99</v>
      </c>
      <c r="M6" s="4">
        <v>1.02</v>
      </c>
      <c r="N6" s="4">
        <v>1.04</v>
      </c>
      <c r="O6" s="4">
        <v>1.03</v>
      </c>
      <c r="P6" s="4">
        <v>1.03</v>
      </c>
      <c r="Q6" s="5">
        <f>SUM(W6/$D$6)</f>
        <v>0.96341463414634143</v>
      </c>
      <c r="R6" s="5">
        <f t="shared" ref="R6:V6" si="4">SUM(X6/$D$6)</f>
        <v>1.0121951219512195</v>
      </c>
      <c r="S6" s="5">
        <f t="shared" si="4"/>
        <v>1.0365853658536586</v>
      </c>
      <c r="T6" s="5">
        <f t="shared" si="4"/>
        <v>0.96341463414634143</v>
      </c>
      <c r="U6" s="5">
        <f t="shared" si="4"/>
        <v>1.024390243902439</v>
      </c>
      <c r="V6" s="5">
        <f t="shared" si="4"/>
        <v>1.024390243902439</v>
      </c>
      <c r="W6" s="3">
        <v>79</v>
      </c>
      <c r="X6" s="3">
        <v>83</v>
      </c>
      <c r="Y6" s="3">
        <v>85</v>
      </c>
      <c r="Z6" s="3">
        <v>79</v>
      </c>
      <c r="AA6" s="3">
        <v>84</v>
      </c>
      <c r="AB6" s="3">
        <v>84</v>
      </c>
    </row>
    <row r="7" spans="1:28" hidden="1" x14ac:dyDescent="0.25">
      <c r="A7" s="25" t="s">
        <v>0</v>
      </c>
      <c r="B7" s="1" t="s">
        <v>5</v>
      </c>
      <c r="C7" s="1" t="s">
        <v>19</v>
      </c>
      <c r="D7" s="2">
        <v>49</v>
      </c>
      <c r="E7" s="23">
        <v>0.5714285714285714</v>
      </c>
      <c r="F7" s="23">
        <v>0.55102040816326525</v>
      </c>
      <c r="G7" s="23">
        <v>0.55102040816326525</v>
      </c>
      <c r="H7" s="4">
        <v>0.48979591836734693</v>
      </c>
      <c r="I7" s="4">
        <v>0.48979591836734693</v>
      </c>
      <c r="J7" s="4">
        <v>0.51020408163265307</v>
      </c>
      <c r="K7" s="4">
        <v>0.53</v>
      </c>
      <c r="L7" s="4">
        <v>0.56999999999999995</v>
      </c>
      <c r="M7" s="4">
        <v>0.52</v>
      </c>
      <c r="N7" s="4">
        <v>0.56000000000000005</v>
      </c>
      <c r="O7" s="4">
        <v>0.61</v>
      </c>
      <c r="P7" s="4">
        <v>0.59</v>
      </c>
      <c r="Q7" s="5">
        <f>SUM(W7/$D$7)</f>
        <v>0.51020408163265307</v>
      </c>
      <c r="R7" s="5">
        <f t="shared" ref="R7:V7" si="5">SUM(X7/$D$7)</f>
        <v>0.26530612244897961</v>
      </c>
      <c r="S7" s="5">
        <f t="shared" si="5"/>
        <v>4.0816326530612242E-2</v>
      </c>
      <c r="T7" s="5">
        <f t="shared" si="5"/>
        <v>0</v>
      </c>
      <c r="U7" s="5">
        <f t="shared" si="5"/>
        <v>0</v>
      </c>
      <c r="V7" s="5">
        <f t="shared" si="5"/>
        <v>0</v>
      </c>
      <c r="W7" s="3">
        <v>25</v>
      </c>
      <c r="X7" s="3">
        <v>13</v>
      </c>
      <c r="Y7" s="3">
        <v>2</v>
      </c>
      <c r="Z7" s="3">
        <v>0</v>
      </c>
      <c r="AA7" s="3">
        <v>0</v>
      </c>
      <c r="AB7" s="3">
        <v>0</v>
      </c>
    </row>
    <row r="8" spans="1:28" hidden="1" x14ac:dyDescent="0.25">
      <c r="A8" s="25" t="s">
        <v>0</v>
      </c>
      <c r="B8" s="1" t="s">
        <v>6</v>
      </c>
      <c r="C8" s="1" t="s">
        <v>22</v>
      </c>
      <c r="D8" s="2">
        <v>79</v>
      </c>
      <c r="E8" s="4">
        <v>1.3272727272727274</v>
      </c>
      <c r="F8" s="4">
        <v>1.2181818181818183</v>
      </c>
      <c r="G8" s="4">
        <v>1.1636363636363636</v>
      </c>
      <c r="H8" s="4">
        <v>1.0363636363636364</v>
      </c>
      <c r="I8" s="4">
        <v>0.96363636363636362</v>
      </c>
      <c r="J8" s="4">
        <v>1.0545454545454545</v>
      </c>
      <c r="K8" s="4">
        <v>0.74</v>
      </c>
      <c r="L8" s="4">
        <v>0.76</v>
      </c>
      <c r="M8" s="4">
        <v>0.77</v>
      </c>
      <c r="N8" s="4">
        <v>0.8</v>
      </c>
      <c r="O8" s="4">
        <v>0.87</v>
      </c>
      <c r="P8" s="4">
        <v>0.93</v>
      </c>
      <c r="Q8" s="5">
        <f>SUM(W8/$D$8)</f>
        <v>0.89873417721518989</v>
      </c>
      <c r="R8" s="5">
        <f t="shared" ref="R8:V8" si="6">SUM(X8/$D$8)</f>
        <v>0.96202531645569622</v>
      </c>
      <c r="S8" s="5">
        <f t="shared" si="6"/>
        <v>1.0126582278481013</v>
      </c>
      <c r="T8" s="5">
        <f t="shared" si="6"/>
        <v>1.0253164556962024</v>
      </c>
      <c r="U8" s="5">
        <f t="shared" si="6"/>
        <v>0.97468354430379744</v>
      </c>
      <c r="V8" s="5">
        <f t="shared" si="6"/>
        <v>1.0379746835443038</v>
      </c>
      <c r="W8" s="3">
        <v>71</v>
      </c>
      <c r="X8" s="3">
        <v>76</v>
      </c>
      <c r="Y8" s="3">
        <v>80</v>
      </c>
      <c r="Z8" s="3">
        <v>81</v>
      </c>
      <c r="AA8" s="3">
        <v>77</v>
      </c>
      <c r="AB8" s="3">
        <v>82</v>
      </c>
    </row>
    <row r="9" spans="1:28" x14ac:dyDescent="0.25">
      <c r="A9" s="25" t="s">
        <v>0</v>
      </c>
      <c r="B9" s="7" t="s">
        <v>29</v>
      </c>
      <c r="C9" s="7"/>
      <c r="D9" s="8">
        <f>SUM(D2:D8)</f>
        <v>455</v>
      </c>
      <c r="E9" s="9">
        <v>0.92704815644609817</v>
      </c>
      <c r="F9" s="9">
        <v>0.91664532431194978</v>
      </c>
      <c r="G9" s="9">
        <v>0.91606012552118898</v>
      </c>
      <c r="H9" s="9">
        <v>0.84201302114555931</v>
      </c>
      <c r="I9" s="9">
        <v>0.80900917988704113</v>
      </c>
      <c r="J9" s="9">
        <v>0.81496303109411716</v>
      </c>
      <c r="K9" s="9">
        <f t="shared" ref="K9:P9" si="7">SUM(K2:K8)/7</f>
        <v>0.79</v>
      </c>
      <c r="L9" s="9">
        <f t="shared" si="7"/>
        <v>0.84285714285714286</v>
      </c>
      <c r="M9" s="9">
        <f t="shared" si="7"/>
        <v>0.87285714285714278</v>
      </c>
      <c r="N9" s="9">
        <f t="shared" si="7"/>
        <v>0.91714285714285726</v>
      </c>
      <c r="O9" s="9">
        <f t="shared" si="7"/>
        <v>0.92</v>
      </c>
      <c r="P9" s="9">
        <f t="shared" si="7"/>
        <v>0.92142857142857137</v>
      </c>
      <c r="Q9" s="26" cm="1">
        <f t="array" ref="Q9">SUM(Q2:Q8/7)</f>
        <v>0.87749814070839061</v>
      </c>
      <c r="R9" s="26" cm="1">
        <f t="array" ref="R9">SUM(R2:R8/7)</f>
        <v>0.87017874004606433</v>
      </c>
      <c r="S9" s="26" cm="1">
        <f t="array" ref="S9">SUM(S2:S8/6)</f>
        <v>0.99381718850584544</v>
      </c>
      <c r="T9" s="26" cm="1">
        <f t="array" ref="T9">SUM(T2:T8/6)</f>
        <v>1.0345156870265106</v>
      </c>
      <c r="U9" s="26" cm="1">
        <f t="array" ref="U9">SUM(U2:U8/6)</f>
        <v>1.029590080466994</v>
      </c>
      <c r="V9" s="26" cm="1">
        <f t="array" ref="V9">SUM(V2:V8/6)</f>
        <v>1.0210056277890813</v>
      </c>
    </row>
    <row r="10" spans="1:28" hidden="1" x14ac:dyDescent="0.25">
      <c r="A10" s="25" t="s">
        <v>28</v>
      </c>
      <c r="B10" s="1" t="s">
        <v>14</v>
      </c>
      <c r="C10" s="1" t="s">
        <v>13</v>
      </c>
      <c r="D10" s="2">
        <v>165</v>
      </c>
      <c r="E10" s="4">
        <v>0.98181818181818181</v>
      </c>
      <c r="F10" s="4">
        <v>0.96363636363636362</v>
      </c>
      <c r="G10" s="4">
        <v>0.95151515151515154</v>
      </c>
      <c r="H10" s="4">
        <v>0.98787878787878791</v>
      </c>
      <c r="I10" s="4">
        <v>0.98181818181818181</v>
      </c>
      <c r="J10" s="4">
        <v>1</v>
      </c>
      <c r="K10" s="4">
        <v>0.91</v>
      </c>
      <c r="L10" s="4">
        <v>0.94</v>
      </c>
      <c r="M10" s="4">
        <v>1.0900000000000001</v>
      </c>
      <c r="N10" s="4">
        <v>1.03</v>
      </c>
      <c r="O10" s="4">
        <v>1.03</v>
      </c>
      <c r="P10" s="4">
        <v>1.02</v>
      </c>
      <c r="Q10" s="27">
        <f>SUM(W10/$D$10)</f>
        <v>0.93333333333333335</v>
      </c>
      <c r="R10" s="27">
        <f t="shared" ref="R10:V10" si="8">SUM(X10/$D$10)</f>
        <v>0.94545454545454544</v>
      </c>
      <c r="S10" s="27">
        <f t="shared" si="8"/>
        <v>0.92727272727272725</v>
      </c>
      <c r="T10" s="27">
        <f t="shared" si="8"/>
        <v>0.92727272727272725</v>
      </c>
      <c r="U10" s="27">
        <f t="shared" si="8"/>
        <v>0.95757575757575752</v>
      </c>
      <c r="V10" s="27">
        <f t="shared" si="8"/>
        <v>0.98181818181818181</v>
      </c>
      <c r="W10" s="3">
        <v>154</v>
      </c>
      <c r="X10" s="3">
        <v>156</v>
      </c>
      <c r="Y10" s="3">
        <v>153</v>
      </c>
      <c r="Z10" s="3">
        <v>153</v>
      </c>
      <c r="AA10" s="3">
        <v>158</v>
      </c>
      <c r="AB10" s="3">
        <v>162</v>
      </c>
    </row>
    <row r="11" spans="1:28" hidden="1" x14ac:dyDescent="0.25">
      <c r="A11" s="25" t="s">
        <v>28</v>
      </c>
      <c r="B11" s="1" t="s">
        <v>7</v>
      </c>
      <c r="C11" s="1" t="s">
        <v>7</v>
      </c>
      <c r="D11" s="2">
        <v>175</v>
      </c>
      <c r="E11" s="4">
        <v>0.81142857142857139</v>
      </c>
      <c r="F11" s="4">
        <v>0.94285714285714284</v>
      </c>
      <c r="G11" s="4">
        <v>0.89714285714285713</v>
      </c>
      <c r="H11" s="4">
        <v>0.94285714285714284</v>
      </c>
      <c r="I11" s="4">
        <v>0.92</v>
      </c>
      <c r="J11" s="4">
        <v>0.98857142857142855</v>
      </c>
      <c r="K11" s="4">
        <v>0.99</v>
      </c>
      <c r="L11" s="4">
        <v>0.98</v>
      </c>
      <c r="M11" s="4">
        <v>0.97</v>
      </c>
      <c r="N11" s="4">
        <v>0.99</v>
      </c>
      <c r="O11" s="4">
        <v>0.98</v>
      </c>
      <c r="P11" s="4">
        <v>0.98</v>
      </c>
      <c r="Q11" s="27">
        <f>SUM(W11/$D$11)</f>
        <v>0.95428571428571429</v>
      </c>
      <c r="R11" s="27">
        <f t="shared" ref="R11:V11" si="9">SUM(X11/$D$11)</f>
        <v>0.93142857142857138</v>
      </c>
      <c r="S11" s="27">
        <f t="shared" si="9"/>
        <v>0.86857142857142855</v>
      </c>
      <c r="T11" s="27">
        <f t="shared" si="9"/>
        <v>0.91428571428571426</v>
      </c>
      <c r="U11" s="27">
        <f t="shared" si="9"/>
        <v>0.96571428571428575</v>
      </c>
      <c r="V11" s="27">
        <f t="shared" si="9"/>
        <v>1.0171428571428571</v>
      </c>
      <c r="W11" s="3">
        <v>167</v>
      </c>
      <c r="X11" s="3">
        <v>163</v>
      </c>
      <c r="Y11" s="3">
        <v>152</v>
      </c>
      <c r="Z11" s="3">
        <v>160</v>
      </c>
      <c r="AA11" s="3">
        <v>169</v>
      </c>
      <c r="AB11" s="3">
        <v>178</v>
      </c>
    </row>
    <row r="12" spans="1:28" hidden="1" x14ac:dyDescent="0.25">
      <c r="A12" s="25" t="s">
        <v>28</v>
      </c>
      <c r="B12" s="1" t="s">
        <v>17</v>
      </c>
      <c r="C12" s="1" t="s">
        <v>8</v>
      </c>
      <c r="D12" s="2">
        <v>40</v>
      </c>
      <c r="E12" s="4">
        <v>0.92500000000000004</v>
      </c>
      <c r="F12" s="4">
        <v>0.97499999999999998</v>
      </c>
      <c r="G12" s="4">
        <v>1.0249999999999999</v>
      </c>
      <c r="H12" s="4">
        <v>0.9</v>
      </c>
      <c r="I12" s="4">
        <v>0.85</v>
      </c>
      <c r="J12" s="4">
        <v>0.77500000000000002</v>
      </c>
      <c r="K12" s="4">
        <v>0.95</v>
      </c>
      <c r="L12" s="4">
        <v>0.99</v>
      </c>
      <c r="M12" s="4">
        <v>1.0900000000000001</v>
      </c>
      <c r="N12" s="4">
        <v>0.98</v>
      </c>
      <c r="O12" s="4">
        <v>1.1200000000000001</v>
      </c>
      <c r="P12" s="4">
        <v>1.1399999999999999</v>
      </c>
      <c r="Q12" s="27">
        <f>SUM(W12/$D$12)</f>
        <v>1.1000000000000001</v>
      </c>
      <c r="R12" s="27">
        <f t="shared" ref="R12:V12" si="10">SUM(X12/$D$12)</f>
        <v>1.075</v>
      </c>
      <c r="S12" s="27">
        <f t="shared" si="10"/>
        <v>1.125</v>
      </c>
      <c r="T12" s="27">
        <f t="shared" si="10"/>
        <v>1.1000000000000001</v>
      </c>
      <c r="U12" s="27">
        <f t="shared" si="10"/>
        <v>1</v>
      </c>
      <c r="V12" s="27">
        <f t="shared" si="10"/>
        <v>1.0249999999999999</v>
      </c>
      <c r="W12" s="3">
        <v>44</v>
      </c>
      <c r="X12" s="3">
        <v>43</v>
      </c>
      <c r="Y12" s="3">
        <v>45</v>
      </c>
      <c r="Z12" s="3">
        <v>44</v>
      </c>
      <c r="AA12" s="3">
        <v>40</v>
      </c>
      <c r="AB12" s="3">
        <v>41</v>
      </c>
    </row>
    <row r="13" spans="1:28" hidden="1" x14ac:dyDescent="0.25">
      <c r="A13" s="25" t="s">
        <v>28</v>
      </c>
      <c r="B13" s="1" t="s">
        <v>9</v>
      </c>
      <c r="C13" s="1" t="s">
        <v>9</v>
      </c>
      <c r="D13" s="2">
        <v>202</v>
      </c>
      <c r="E13" s="4">
        <v>0.75247524752475248</v>
      </c>
      <c r="F13" s="4">
        <v>0.74257425742574257</v>
      </c>
      <c r="G13" s="4">
        <v>0.85643564356435642</v>
      </c>
      <c r="H13" s="4">
        <v>0.82673267326732669</v>
      </c>
      <c r="I13" s="4">
        <v>0.79702970297029707</v>
      </c>
      <c r="J13" s="4">
        <v>0.74752475247524752</v>
      </c>
      <c r="K13" s="4">
        <v>0.78</v>
      </c>
      <c r="L13" s="4">
        <v>0.77</v>
      </c>
      <c r="M13" s="4">
        <v>0.76</v>
      </c>
      <c r="N13" s="4">
        <v>0.68</v>
      </c>
      <c r="O13" s="4">
        <v>0.67</v>
      </c>
      <c r="P13" s="4">
        <v>0.62</v>
      </c>
      <c r="Q13" s="27">
        <f>SUM(W13/$D$13)</f>
        <v>0.76732673267326734</v>
      </c>
      <c r="R13" s="27">
        <f t="shared" ref="R13:V13" si="11">SUM(X13/$D$13)</f>
        <v>0.81188118811881194</v>
      </c>
      <c r="S13" s="27">
        <f t="shared" si="11"/>
        <v>0.82673267326732669</v>
      </c>
      <c r="T13" s="27">
        <f t="shared" si="11"/>
        <v>0.82673267326732669</v>
      </c>
      <c r="U13" s="27">
        <f t="shared" si="11"/>
        <v>0.86138613861386137</v>
      </c>
      <c r="V13" s="27">
        <f t="shared" si="11"/>
        <v>0.88118811881188119</v>
      </c>
      <c r="W13" s="3">
        <v>155</v>
      </c>
      <c r="X13" s="3">
        <v>164</v>
      </c>
      <c r="Y13" s="3">
        <v>167</v>
      </c>
      <c r="Z13" s="3">
        <v>167</v>
      </c>
      <c r="AA13" s="3">
        <v>174</v>
      </c>
      <c r="AB13" s="3">
        <v>178</v>
      </c>
    </row>
    <row r="14" spans="1:28" hidden="1" x14ac:dyDescent="0.25">
      <c r="A14" s="25" t="s">
        <v>28</v>
      </c>
      <c r="B14" s="1" t="s">
        <v>10</v>
      </c>
      <c r="C14" s="1" t="s">
        <v>10</v>
      </c>
      <c r="D14" s="2">
        <v>99</v>
      </c>
      <c r="E14" s="4">
        <v>0.90909090909090906</v>
      </c>
      <c r="F14" s="4">
        <v>0.83838383838383834</v>
      </c>
      <c r="G14" s="4">
        <v>0.82828282828282829</v>
      </c>
      <c r="H14" s="4">
        <v>0.81818181818181823</v>
      </c>
      <c r="I14" s="4">
        <v>0.89898989898989901</v>
      </c>
      <c r="J14" s="4">
        <v>0.88888888888888884</v>
      </c>
      <c r="K14" s="4">
        <v>0.94</v>
      </c>
      <c r="L14" s="4">
        <v>0.99</v>
      </c>
      <c r="M14" s="4">
        <v>0.99</v>
      </c>
      <c r="N14" s="4">
        <v>0.94</v>
      </c>
      <c r="O14" s="4">
        <v>0.98</v>
      </c>
      <c r="P14" s="4">
        <v>0.97</v>
      </c>
      <c r="Q14" s="27">
        <f>SUM(W14/$D$14)</f>
        <v>0.85858585858585856</v>
      </c>
      <c r="R14" s="27">
        <f t="shared" ref="R14:V14" si="12">SUM(X14/$D$14)</f>
        <v>0.82828282828282829</v>
      </c>
      <c r="S14" s="27">
        <f t="shared" si="12"/>
        <v>0.86868686868686873</v>
      </c>
      <c r="T14" s="27">
        <f t="shared" si="12"/>
        <v>0.89898989898989901</v>
      </c>
      <c r="U14" s="27">
        <f t="shared" si="12"/>
        <v>0.91919191919191923</v>
      </c>
      <c r="V14" s="27">
        <f t="shared" si="12"/>
        <v>0.93939393939393945</v>
      </c>
      <c r="W14" s="3">
        <v>85</v>
      </c>
      <c r="X14" s="3">
        <v>82</v>
      </c>
      <c r="Y14" s="3">
        <v>86</v>
      </c>
      <c r="Z14" s="3">
        <v>89</v>
      </c>
      <c r="AA14" s="3">
        <v>91</v>
      </c>
      <c r="AB14" s="3">
        <v>93</v>
      </c>
    </row>
    <row r="15" spans="1:28" hidden="1" x14ac:dyDescent="0.25">
      <c r="A15" s="25" t="s">
        <v>28</v>
      </c>
      <c r="B15" s="1" t="s">
        <v>11</v>
      </c>
      <c r="C15" s="1" t="s">
        <v>11</v>
      </c>
      <c r="D15" s="2">
        <v>117</v>
      </c>
      <c r="E15" s="4">
        <v>0.61538461538461542</v>
      </c>
      <c r="F15" s="4">
        <v>1</v>
      </c>
      <c r="G15" s="4">
        <v>0.55555555555555558</v>
      </c>
      <c r="H15" s="4">
        <v>0.51282051282051277</v>
      </c>
      <c r="I15" s="4">
        <v>0.44444444444444442</v>
      </c>
      <c r="J15" s="4">
        <v>0.45299145299145299</v>
      </c>
      <c r="K15" s="4">
        <v>0.46</v>
      </c>
      <c r="L15" s="4">
        <v>0.45</v>
      </c>
      <c r="M15" s="4">
        <v>0.45</v>
      </c>
      <c r="N15" s="4">
        <v>0.47</v>
      </c>
      <c r="O15" s="4">
        <v>0.52</v>
      </c>
      <c r="P15" s="4">
        <v>0.52</v>
      </c>
      <c r="Q15" s="27">
        <f>SUM(W15/$D$15)</f>
        <v>0.58974358974358976</v>
      </c>
      <c r="R15" s="27">
        <f t="shared" ref="R15:V15" si="13">SUM(X15/$D$15)</f>
        <v>0.68376068376068377</v>
      </c>
      <c r="S15" s="27">
        <f t="shared" si="13"/>
        <v>0.7350427350427351</v>
      </c>
      <c r="T15" s="27">
        <f t="shared" si="13"/>
        <v>0.86324786324786329</v>
      </c>
      <c r="U15" s="27">
        <f t="shared" si="13"/>
        <v>0.85470085470085466</v>
      </c>
      <c r="V15" s="27">
        <f t="shared" si="13"/>
        <v>0.83760683760683763</v>
      </c>
      <c r="W15" s="3">
        <v>69</v>
      </c>
      <c r="X15" s="3">
        <v>80</v>
      </c>
      <c r="Y15" s="3">
        <v>86</v>
      </c>
      <c r="Z15" s="3">
        <v>101</v>
      </c>
      <c r="AA15" s="3">
        <v>100</v>
      </c>
      <c r="AB15" s="3">
        <v>98</v>
      </c>
    </row>
    <row r="16" spans="1:28" hidden="1" x14ac:dyDescent="0.25">
      <c r="A16" s="25" t="s">
        <v>28</v>
      </c>
      <c r="B16" s="1" t="s">
        <v>1</v>
      </c>
      <c r="C16" s="1" t="s">
        <v>13</v>
      </c>
      <c r="D16" s="2">
        <v>76</v>
      </c>
      <c r="E16" s="4">
        <v>0.84210526315789469</v>
      </c>
      <c r="F16" s="4">
        <v>0.65789473684210531</v>
      </c>
      <c r="G16" s="4">
        <v>1.0657894736842106</v>
      </c>
      <c r="H16" s="4">
        <v>1.013157894736842</v>
      </c>
      <c r="I16" s="4">
        <v>1.0394736842105263</v>
      </c>
      <c r="J16" s="4">
        <v>0.98684210526315785</v>
      </c>
      <c r="K16" s="4">
        <v>1.05</v>
      </c>
      <c r="L16" s="4">
        <v>1.02</v>
      </c>
      <c r="M16" s="4">
        <v>1.05</v>
      </c>
      <c r="N16" s="4">
        <v>1.07</v>
      </c>
      <c r="O16" s="4">
        <v>1.1000000000000001</v>
      </c>
      <c r="P16" s="4">
        <v>1.1200000000000001</v>
      </c>
      <c r="Q16" s="27">
        <f>SUM(W16/$D$16)</f>
        <v>0.88157894736842102</v>
      </c>
      <c r="R16" s="27">
        <f t="shared" ref="R16:V16" si="14">SUM(X16/$D$16)</f>
        <v>0.85526315789473684</v>
      </c>
      <c r="S16" s="27">
        <f t="shared" si="14"/>
        <v>0.86842105263157898</v>
      </c>
      <c r="T16" s="27">
        <f t="shared" si="14"/>
        <v>0.92105263157894735</v>
      </c>
      <c r="U16" s="27">
        <f t="shared" si="14"/>
        <v>1.0263157894736843</v>
      </c>
      <c r="V16" s="27">
        <f t="shared" si="14"/>
        <v>1.0263157894736843</v>
      </c>
      <c r="W16" s="3">
        <v>67</v>
      </c>
      <c r="X16" s="3">
        <v>65</v>
      </c>
      <c r="Y16" s="3">
        <v>66</v>
      </c>
      <c r="Z16" s="3">
        <v>70</v>
      </c>
      <c r="AA16" s="3">
        <v>78</v>
      </c>
      <c r="AB16" s="3">
        <v>78</v>
      </c>
    </row>
    <row r="17" spans="1:28" x14ac:dyDescent="0.25">
      <c r="A17" s="25" t="s">
        <v>28</v>
      </c>
      <c r="B17" s="7" t="s">
        <v>31</v>
      </c>
      <c r="C17" s="7"/>
      <c r="D17" s="8">
        <f>SUM(D10:D16)</f>
        <v>874</v>
      </c>
      <c r="E17" s="9">
        <v>0.83390039834356078</v>
      </c>
      <c r="F17" s="9">
        <v>0.87433519130645609</v>
      </c>
      <c r="G17" s="9">
        <v>0.8828173585349941</v>
      </c>
      <c r="H17" s="9">
        <v>0.85737554710606134</v>
      </c>
      <c r="I17" s="9">
        <v>0.84739370177619278</v>
      </c>
      <c r="J17" s="9">
        <v>0.83425980402716782</v>
      </c>
      <c r="K17" s="9">
        <f t="shared" ref="K17:P17" si="15">SUM(K10:K16)/7</f>
        <v>0.86857142857142855</v>
      </c>
      <c r="L17" s="9">
        <f t="shared" si="15"/>
        <v>0.87714285714285722</v>
      </c>
      <c r="M17" s="9">
        <f t="shared" si="15"/>
        <v>0.91428571428571437</v>
      </c>
      <c r="N17" s="9">
        <f t="shared" si="15"/>
        <v>0.88</v>
      </c>
      <c r="O17" s="9">
        <f t="shared" si="15"/>
        <v>0.91428571428571404</v>
      </c>
      <c r="P17" s="9">
        <f t="shared" si="15"/>
        <v>0.91</v>
      </c>
      <c r="Q17" s="26" cm="1">
        <f t="array" ref="Q17">SUM(Q10:Q16/7)</f>
        <v>0.86926488228431209</v>
      </c>
      <c r="R17" s="26" cm="1">
        <f t="array" ref="R17">SUM(R10:R16/7)</f>
        <v>0.87586728213431098</v>
      </c>
      <c r="S17" s="26" cm="1">
        <f t="array" ref="S17">SUM(S10:S16/7)</f>
        <v>0.88853249792466649</v>
      </c>
      <c r="T17" s="26" cm="1">
        <f t="array" ref="T17">SUM(T10:T16/7)</f>
        <v>0.92165450123463966</v>
      </c>
      <c r="U17" s="26" cm="1">
        <f t="array" ref="U17">SUM(U10:U16/7)</f>
        <v>0.94069782075290909</v>
      </c>
      <c r="V17" s="26" cm="1">
        <f t="array" ref="V17">SUM(V10:V16/7)</f>
        <v>0.95835224632105454</v>
      </c>
    </row>
    <row r="18" spans="1:28" hidden="1" x14ac:dyDescent="0.25">
      <c r="A18" s="25" t="s">
        <v>12</v>
      </c>
      <c r="B18" s="1" t="s">
        <v>15</v>
      </c>
      <c r="C18" s="1" t="s">
        <v>11</v>
      </c>
      <c r="D18" s="2">
        <v>144</v>
      </c>
      <c r="E18" s="4">
        <v>0.84722222222222221</v>
      </c>
      <c r="F18" s="4">
        <v>0.84722222222222221</v>
      </c>
      <c r="G18" s="4">
        <v>0.75694444444444442</v>
      </c>
      <c r="H18" s="4">
        <v>0.67361111111111116</v>
      </c>
      <c r="I18" s="4">
        <v>0.56944444444444442</v>
      </c>
      <c r="J18" s="4">
        <v>0.56944444444444442</v>
      </c>
      <c r="K18" s="4">
        <v>0.56999999999999995</v>
      </c>
      <c r="L18" s="4">
        <v>0.62</v>
      </c>
      <c r="M18" s="4">
        <v>0.7</v>
      </c>
      <c r="N18" s="4">
        <v>0.84</v>
      </c>
      <c r="O18" s="4">
        <v>0.86</v>
      </c>
      <c r="P18" s="4">
        <v>0.84</v>
      </c>
      <c r="Q18" s="27">
        <f>SUM(W18/$D$18)</f>
        <v>0.86111111111111116</v>
      </c>
      <c r="R18" s="27">
        <f t="shared" ref="R18:V18" si="16">SUM(X18/$D$18)</f>
        <v>0.90277777777777779</v>
      </c>
      <c r="S18" s="27">
        <f t="shared" si="16"/>
        <v>0.9375</v>
      </c>
      <c r="T18" s="27">
        <f t="shared" si="16"/>
        <v>0.89583333333333337</v>
      </c>
      <c r="U18" s="27">
        <f t="shared" si="16"/>
        <v>0.88194444444444442</v>
      </c>
      <c r="V18" s="27">
        <f t="shared" si="16"/>
        <v>0.96527777777777779</v>
      </c>
      <c r="W18" s="3">
        <v>124</v>
      </c>
      <c r="X18" s="3">
        <v>130</v>
      </c>
      <c r="Y18" s="3">
        <v>135</v>
      </c>
      <c r="Z18" s="3">
        <v>129</v>
      </c>
      <c r="AA18" s="3">
        <v>127</v>
      </c>
      <c r="AB18" s="3">
        <v>139</v>
      </c>
    </row>
    <row r="19" spans="1:28" hidden="1" x14ac:dyDescent="0.25">
      <c r="A19" s="25" t="s">
        <v>12</v>
      </c>
      <c r="B19" s="1" t="s">
        <v>16</v>
      </c>
      <c r="C19" s="1" t="s">
        <v>13</v>
      </c>
      <c r="D19" s="2">
        <v>60</v>
      </c>
      <c r="E19" s="4">
        <v>0.78333333333333333</v>
      </c>
      <c r="F19" s="4">
        <v>0.93333333333333335</v>
      </c>
      <c r="G19" s="4">
        <v>0.76666666666666672</v>
      </c>
      <c r="H19" s="4">
        <v>0.75</v>
      </c>
      <c r="I19" s="4">
        <v>0.83333333333333337</v>
      </c>
      <c r="J19" s="4">
        <v>0.8833333333333333</v>
      </c>
      <c r="K19" s="4">
        <v>0.87</v>
      </c>
      <c r="L19" s="4">
        <v>1.07</v>
      </c>
      <c r="M19" s="4">
        <v>1.02</v>
      </c>
      <c r="N19" s="4">
        <v>0.97</v>
      </c>
      <c r="O19" s="4">
        <v>0.89</v>
      </c>
      <c r="P19" s="4">
        <v>0.82</v>
      </c>
      <c r="Q19" s="27">
        <f>SUM(W19/$D$19)</f>
        <v>0.9</v>
      </c>
      <c r="R19" s="27">
        <f t="shared" ref="R19:V19" si="17">SUM(X19/$D$19)</f>
        <v>0.9</v>
      </c>
      <c r="S19" s="27">
        <f t="shared" si="17"/>
        <v>1.1166666666666667</v>
      </c>
      <c r="T19" s="27">
        <f t="shared" si="17"/>
        <v>0.91666666666666663</v>
      </c>
      <c r="U19" s="27">
        <f t="shared" si="17"/>
        <v>0.96666666666666667</v>
      </c>
      <c r="V19" s="27">
        <f t="shared" si="17"/>
        <v>0.8833333333333333</v>
      </c>
      <c r="W19" s="3">
        <v>54</v>
      </c>
      <c r="X19" s="3">
        <v>54</v>
      </c>
      <c r="Y19" s="3">
        <v>67</v>
      </c>
      <c r="Z19" s="3">
        <v>55</v>
      </c>
      <c r="AA19" s="3">
        <v>58</v>
      </c>
      <c r="AB19" s="3">
        <v>53</v>
      </c>
    </row>
    <row r="20" spans="1:28" hidden="1" x14ac:dyDescent="0.25">
      <c r="A20" s="25" t="s">
        <v>12</v>
      </c>
      <c r="B20" s="1" t="s">
        <v>18</v>
      </c>
      <c r="C20" s="1" t="s">
        <v>23</v>
      </c>
      <c r="D20" s="2">
        <v>152</v>
      </c>
      <c r="E20" s="4">
        <v>0.84210526315789469</v>
      </c>
      <c r="F20" s="4">
        <v>0.79605263157894735</v>
      </c>
      <c r="G20" s="4">
        <v>0.88157894736842102</v>
      </c>
      <c r="H20" s="4">
        <v>0.98026315789473684</v>
      </c>
      <c r="I20" s="4">
        <v>1.0197368421052631</v>
      </c>
      <c r="J20" s="4">
        <v>0.91447368421052633</v>
      </c>
      <c r="K20" s="4">
        <v>0.93</v>
      </c>
      <c r="L20" s="4">
        <v>0.94</v>
      </c>
      <c r="M20" s="4">
        <v>0.92</v>
      </c>
      <c r="N20" s="4">
        <v>0.92</v>
      </c>
      <c r="O20" s="4">
        <v>0.94</v>
      </c>
      <c r="P20" s="4">
        <v>0.93</v>
      </c>
      <c r="Q20" s="27">
        <f>SUM(W20/$D$20)</f>
        <v>1</v>
      </c>
      <c r="R20" s="27">
        <f t="shared" ref="R20:V20" si="18">SUM(X20/$D$20)</f>
        <v>1.0197368421052631</v>
      </c>
      <c r="S20" s="27">
        <f t="shared" si="18"/>
        <v>1.0197368421052631</v>
      </c>
      <c r="T20" s="27">
        <f t="shared" si="18"/>
        <v>0.96710526315789469</v>
      </c>
      <c r="U20" s="27">
        <f t="shared" si="18"/>
        <v>0.92763157894736847</v>
      </c>
      <c r="V20" s="27">
        <f t="shared" si="18"/>
        <v>0.95394736842105265</v>
      </c>
      <c r="W20" s="3">
        <v>152</v>
      </c>
      <c r="X20" s="3">
        <v>155</v>
      </c>
      <c r="Y20" s="3">
        <v>155</v>
      </c>
      <c r="Z20" s="3">
        <v>147</v>
      </c>
      <c r="AA20" s="3">
        <v>141</v>
      </c>
      <c r="AB20" s="3">
        <v>145</v>
      </c>
    </row>
    <row r="21" spans="1:28" x14ac:dyDescent="0.25">
      <c r="A21" s="25" t="s">
        <v>12</v>
      </c>
      <c r="B21" s="7" t="s">
        <v>30</v>
      </c>
      <c r="C21" s="7"/>
      <c r="D21" s="8">
        <f>SUM(D18:D20)</f>
        <v>356</v>
      </c>
      <c r="E21" s="9">
        <v>0.82422027290448341</v>
      </c>
      <c r="F21" s="9">
        <v>0.85886939571150089</v>
      </c>
      <c r="G21" s="9">
        <v>0.80173001949317746</v>
      </c>
      <c r="H21" s="9">
        <v>0.80129142300194933</v>
      </c>
      <c r="I21" s="9">
        <v>0.80750487329434684</v>
      </c>
      <c r="J21" s="9">
        <v>0.78908382066276805</v>
      </c>
      <c r="K21" s="9">
        <f t="shared" ref="K21:P21" si="19">SUM(K18:K20)/3</f>
        <v>0.79</v>
      </c>
      <c r="L21" s="9">
        <f t="shared" si="19"/>
        <v>0.87666666666666659</v>
      </c>
      <c r="M21" s="9">
        <f t="shared" si="19"/>
        <v>0.88</v>
      </c>
      <c r="N21" s="9">
        <f t="shared" si="19"/>
        <v>0.91</v>
      </c>
      <c r="O21" s="9">
        <f t="shared" si="19"/>
        <v>0.89666666666666661</v>
      </c>
      <c r="P21" s="9">
        <f t="shared" si="19"/>
        <v>0.86333333333333329</v>
      </c>
      <c r="Q21" s="9" cm="1">
        <f t="array" ref="Q21">SUM(Q18:Q20/3)</f>
        <v>0.92037037037037028</v>
      </c>
      <c r="R21" s="9" cm="1">
        <f t="array" ref="R21">SUM(R18:R20/3)</f>
        <v>0.94083820662768014</v>
      </c>
      <c r="S21" s="9" cm="1">
        <f t="array" ref="S21">SUM(S18:S20/3)</f>
        <v>1.0246345029239765</v>
      </c>
      <c r="T21" s="9" cm="1">
        <f t="array" ref="T21">SUM(T18:T20/3)</f>
        <v>0.92653508771929816</v>
      </c>
      <c r="U21" s="9" cm="1">
        <f t="array" ref="U21">SUM(U18:U20/3)</f>
        <v>0.92541423001949319</v>
      </c>
      <c r="V21" s="9" cm="1">
        <f t="array" ref="V21">SUM(V18:V20/3)</f>
        <v>0.93418615984405462</v>
      </c>
    </row>
    <row r="22" spans="1:28" x14ac:dyDescent="0.25">
      <c r="B22" s="10" t="s">
        <v>26</v>
      </c>
      <c r="C22" s="10"/>
      <c r="D22" s="11">
        <f>SUM(D21+D17+D9)</f>
        <v>1685</v>
      </c>
      <c r="E22" s="12">
        <f t="shared" ref="E22:P22" si="20">SUM(E21+E17+E9)/3</f>
        <v>0.86172294256471405</v>
      </c>
      <c r="F22" s="12">
        <f t="shared" si="20"/>
        <v>0.88328330377663555</v>
      </c>
      <c r="G22" s="12">
        <f t="shared" si="20"/>
        <v>0.86686916784978685</v>
      </c>
      <c r="H22" s="12">
        <f t="shared" si="20"/>
        <v>0.83355999708452322</v>
      </c>
      <c r="I22" s="12">
        <f t="shared" si="20"/>
        <v>0.82130258498586028</v>
      </c>
      <c r="J22" s="12">
        <f t="shared" si="20"/>
        <v>0.81276888526135105</v>
      </c>
      <c r="K22" s="12">
        <f t="shared" si="20"/>
        <v>0.81619047619047613</v>
      </c>
      <c r="L22" s="12">
        <f t="shared" si="20"/>
        <v>0.86555555555555552</v>
      </c>
      <c r="M22" s="12">
        <f t="shared" si="20"/>
        <v>0.88904761904761909</v>
      </c>
      <c r="N22" s="12">
        <f t="shared" si="20"/>
        <v>0.90238095238095239</v>
      </c>
      <c r="O22" s="12">
        <f t="shared" si="20"/>
        <v>0.91031746031746019</v>
      </c>
      <c r="P22" s="12">
        <f t="shared" si="20"/>
        <v>0.89825396825396819</v>
      </c>
      <c r="Q22" s="12">
        <f t="shared" ref="Q22:V22" si="21">SUM(Q21+Q17+Q9)/3</f>
        <v>0.8890444644543577</v>
      </c>
      <c r="R22" s="12">
        <f t="shared" si="21"/>
        <v>0.8956280762693517</v>
      </c>
      <c r="S22" s="12">
        <f t="shared" si="21"/>
        <v>0.96899472978482948</v>
      </c>
      <c r="T22" s="12">
        <f t="shared" si="21"/>
        <v>0.96090175866014949</v>
      </c>
      <c r="U22" s="12">
        <f t="shared" si="21"/>
        <v>0.96523404374646538</v>
      </c>
      <c r="V22" s="12">
        <f t="shared" si="21"/>
        <v>0.97118134465139683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0A28-E815-4846-BCC9-872D6DC2595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12EA-87D2-463B-84F3-6AD1287C10A8}">
  <dimension ref="A3:T27"/>
  <sheetViews>
    <sheetView workbookViewId="0">
      <selection activeCell="O3" sqref="O3"/>
    </sheetView>
  </sheetViews>
  <sheetFormatPr defaultRowHeight="15" x14ac:dyDescent="0.25"/>
  <sheetData>
    <row r="3" spans="1:20" x14ac:dyDescent="0.25">
      <c r="A3" s="22">
        <f>SUM(Sheet1!E2/Sheet1!$D$2)</f>
        <v>1.3884297520661157E-2</v>
      </c>
      <c r="B3" s="22">
        <f>SUM(Sheet1!F2/Sheet1!$D$2)</f>
        <v>1.4214876033057851E-2</v>
      </c>
      <c r="C3" s="22">
        <f>SUM(Sheet1!G2/Sheet1!$D$2)</f>
        <v>1.5867768595041323E-2</v>
      </c>
      <c r="D3" s="22">
        <f>SUM(Sheet1!H2/Sheet1!$D$2)</f>
        <v>1.3553719008264463E-2</v>
      </c>
      <c r="E3" s="22">
        <f>SUM(Sheet1!I2/Sheet1!$D$2)</f>
        <v>1.256198347107438E-2</v>
      </c>
      <c r="F3" s="22">
        <f>SUM(Sheet1!J2/Sheet1!$D$2)</f>
        <v>9.9173553719008253E-3</v>
      </c>
      <c r="H3" s="22">
        <v>0.76363636363636367</v>
      </c>
      <c r="I3" s="22">
        <v>0.78181818181818186</v>
      </c>
      <c r="J3" s="22">
        <v>0.87272727272727268</v>
      </c>
      <c r="K3" s="22">
        <v>0.74545454545454548</v>
      </c>
      <c r="L3" s="22">
        <v>0.69090909090909092</v>
      </c>
      <c r="M3" s="22">
        <v>0.54545454545454541</v>
      </c>
      <c r="O3" s="15">
        <v>42</v>
      </c>
      <c r="P3" s="15">
        <v>43</v>
      </c>
      <c r="Q3" s="15">
        <v>48</v>
      </c>
      <c r="R3" s="15">
        <v>41</v>
      </c>
      <c r="S3" s="15">
        <v>38</v>
      </c>
      <c r="T3" s="15">
        <v>30</v>
      </c>
    </row>
    <row r="4" spans="1:20" x14ac:dyDescent="0.25">
      <c r="A4" s="22">
        <f>SUM(Sheet1!E3/Sheet1!$D$3)</f>
        <v>1.6129032258064516E-2</v>
      </c>
      <c r="B4" s="22">
        <f>SUM(Sheet1!F3/Sheet1!$D$3)</f>
        <v>1.6649323621227886E-2</v>
      </c>
      <c r="C4" s="22">
        <f>SUM(Sheet1!G3/Sheet1!$D$3)</f>
        <v>1.404786680541103E-2</v>
      </c>
      <c r="D4" s="22">
        <f>SUM(Sheet1!H3/Sheet1!$D$3)</f>
        <v>1.2486992715920915E-2</v>
      </c>
      <c r="E4" s="22">
        <f>SUM(Sheet1!I3/Sheet1!$D$3)</f>
        <v>1.1966701352757545E-2</v>
      </c>
      <c r="F4" s="22">
        <f>SUM(Sheet1!J3/Sheet1!$D$3)</f>
        <v>1.3527575442247659E-2</v>
      </c>
      <c r="H4" s="22">
        <v>1</v>
      </c>
      <c r="I4" s="22">
        <v>1.032258064516129</v>
      </c>
      <c r="J4" s="22">
        <v>0.87096774193548387</v>
      </c>
      <c r="K4" s="22">
        <v>0.77419354838709675</v>
      </c>
      <c r="L4" s="22">
        <v>0.74193548387096775</v>
      </c>
      <c r="M4" s="22">
        <v>0.83870967741935487</v>
      </c>
      <c r="O4" s="15">
        <v>62</v>
      </c>
      <c r="P4" s="15">
        <v>64</v>
      </c>
      <c r="Q4" s="15">
        <v>54</v>
      </c>
      <c r="R4" s="15">
        <v>48</v>
      </c>
      <c r="S4" s="15">
        <v>46</v>
      </c>
      <c r="T4" s="15">
        <v>52</v>
      </c>
    </row>
    <row r="5" spans="1:20" x14ac:dyDescent="0.25">
      <c r="A5" s="22">
        <f>SUM(Sheet1!E4/Sheet1!$D$4)</f>
        <v>1.2168739859383451E-2</v>
      </c>
      <c r="B5" s="22">
        <f>SUM(Sheet1!F4/Sheet1!$D$4)</f>
        <v>1.0681449432125473E-2</v>
      </c>
      <c r="C5" s="22">
        <f>SUM(Sheet1!G4/Sheet1!$D$4)</f>
        <v>1.1087074094104922E-2</v>
      </c>
      <c r="D5" s="22">
        <f>SUM(Sheet1!H4/Sheet1!$D$4)</f>
        <v>1.0140616549486208E-2</v>
      </c>
      <c r="E5" s="22">
        <f>SUM(Sheet1!I4/Sheet1!$D$4)</f>
        <v>9.4645754461871283E-3</v>
      </c>
      <c r="F5" s="22">
        <f>SUM(Sheet1!J4/Sheet1!$D$4)</f>
        <v>8.9237425635478648E-3</v>
      </c>
      <c r="H5" s="22">
        <v>1.0465116279069768</v>
      </c>
      <c r="I5" s="22">
        <v>0.91860465116279066</v>
      </c>
      <c r="J5" s="22">
        <v>0.95348837209302328</v>
      </c>
      <c r="K5" s="22">
        <v>0.87209302325581395</v>
      </c>
      <c r="L5" s="22">
        <v>0.81395348837209303</v>
      </c>
      <c r="M5" s="22">
        <v>0.76744186046511631</v>
      </c>
      <c r="O5" s="15">
        <v>90</v>
      </c>
      <c r="P5" s="15">
        <v>79</v>
      </c>
      <c r="Q5" s="15">
        <v>82</v>
      </c>
      <c r="R5" s="15">
        <v>75</v>
      </c>
      <c r="S5" s="15">
        <v>70</v>
      </c>
      <c r="T5" s="15">
        <v>66</v>
      </c>
    </row>
    <row r="6" spans="1:20" x14ac:dyDescent="0.25">
      <c r="A6" s="22">
        <f>SUM(Sheet1!E5/Sheet1!$D$5)</f>
        <v>2.3809523809523808E-2</v>
      </c>
      <c r="B6" s="22">
        <f>SUM(Sheet1!F5/Sheet1!$D$5)</f>
        <v>2.3809523809523808E-2</v>
      </c>
      <c r="C6" s="22">
        <f>SUM(Sheet1!G5/Sheet1!$D$5)</f>
        <v>2.3242630385487528E-2</v>
      </c>
      <c r="D6" s="22">
        <f>SUM(Sheet1!H5/Sheet1!$D$5)</f>
        <v>2.3242630385487528E-2</v>
      </c>
      <c r="E6" s="22">
        <f>SUM(Sheet1!I5/Sheet1!$D$5)</f>
        <v>2.4376417233560089E-2</v>
      </c>
      <c r="F6" s="22">
        <f>SUM(Sheet1!J5/Sheet1!$D$5)</f>
        <v>2.3242630385487528E-2</v>
      </c>
      <c r="H6" s="22">
        <v>1</v>
      </c>
      <c r="I6" s="22">
        <v>1</v>
      </c>
      <c r="J6" s="22">
        <v>0.97619047619047616</v>
      </c>
      <c r="K6" s="22">
        <v>0.97619047619047616</v>
      </c>
      <c r="L6" s="22">
        <v>1.0238095238095237</v>
      </c>
      <c r="M6" s="22">
        <v>0.97619047619047616</v>
      </c>
      <c r="O6" s="15">
        <v>42</v>
      </c>
      <c r="P6" s="15">
        <v>42</v>
      </c>
      <c r="Q6" s="15">
        <v>41</v>
      </c>
      <c r="R6" s="15">
        <v>41</v>
      </c>
      <c r="S6" s="15">
        <v>43</v>
      </c>
      <c r="T6" s="15">
        <v>41</v>
      </c>
    </row>
    <row r="7" spans="1:20" x14ac:dyDescent="0.25">
      <c r="A7" s="22">
        <f>SUM(Sheet1!E6/Sheet1!$D$6)</f>
        <v>9.5181439619274246E-3</v>
      </c>
      <c r="B7" s="22">
        <f>SUM(Sheet1!F6/Sheet1!$D$6)</f>
        <v>1.1154074955383701E-2</v>
      </c>
      <c r="C7" s="22">
        <f>SUM(Sheet1!G6/Sheet1!$D$6)</f>
        <v>1.2492563950029744E-2</v>
      </c>
      <c r="D7" s="22">
        <f>SUM(Sheet1!H6/Sheet1!$D$6)</f>
        <v>1.2195121951219513E-2</v>
      </c>
      <c r="E7" s="22">
        <f>SUM(Sheet1!I6/Sheet1!$D$6)</f>
        <v>1.1451516954193932E-2</v>
      </c>
      <c r="F7" s="22">
        <f>SUM(Sheet1!J6/Sheet1!$D$6)</f>
        <v>1.2343842950624628E-2</v>
      </c>
      <c r="H7" s="22">
        <v>0.78048780487804881</v>
      </c>
      <c r="I7" s="22">
        <v>0.91463414634146345</v>
      </c>
      <c r="J7" s="22">
        <v>1.024390243902439</v>
      </c>
      <c r="K7" s="22">
        <v>1</v>
      </c>
      <c r="L7" s="22">
        <v>0.93902439024390238</v>
      </c>
      <c r="M7" s="22">
        <v>1.0121951219512195</v>
      </c>
      <c r="O7" s="15">
        <v>64</v>
      </c>
      <c r="P7" s="15">
        <v>75</v>
      </c>
      <c r="Q7" s="15">
        <v>84</v>
      </c>
      <c r="R7" s="15">
        <v>82</v>
      </c>
      <c r="S7" s="15">
        <v>77</v>
      </c>
      <c r="T7" s="15">
        <v>83</v>
      </c>
    </row>
    <row r="8" spans="1:20" x14ac:dyDescent="0.25">
      <c r="A8" s="22">
        <f>SUM(Sheet1!E7/Sheet1!$D$7)</f>
        <v>1.1661807580174927E-2</v>
      </c>
      <c r="B8" s="22">
        <f>SUM(Sheet1!F7/Sheet1!$D$7)</f>
        <v>1.1245314452311536E-2</v>
      </c>
      <c r="C8" s="22">
        <f>SUM(Sheet1!G7/Sheet1!$D$7)</f>
        <v>1.1245314452311536E-2</v>
      </c>
      <c r="D8" s="22">
        <f>SUM(Sheet1!H7/Sheet1!$D$7)</f>
        <v>9.9958350687213652E-3</v>
      </c>
      <c r="E8" s="22">
        <f>SUM(Sheet1!I7/Sheet1!$D$7)</f>
        <v>9.9958350687213652E-3</v>
      </c>
      <c r="F8" s="22">
        <f>SUM(Sheet1!J7/Sheet1!$D$7)</f>
        <v>1.0412328196584757E-2</v>
      </c>
      <c r="H8" s="22">
        <v>0.5714285714285714</v>
      </c>
      <c r="I8" s="22">
        <v>0.55102040816326525</v>
      </c>
      <c r="J8" s="22">
        <v>0.55102040816326525</v>
      </c>
      <c r="K8" s="22">
        <v>0.48979591836734693</v>
      </c>
      <c r="L8" s="22">
        <v>0.48979591836734693</v>
      </c>
      <c r="M8" s="22">
        <v>0.51020408163265307</v>
      </c>
      <c r="O8" s="19">
        <v>28</v>
      </c>
      <c r="P8" s="19">
        <v>27</v>
      </c>
      <c r="Q8" s="19">
        <v>27</v>
      </c>
      <c r="R8" s="15">
        <v>24</v>
      </c>
      <c r="S8" s="15">
        <v>24</v>
      </c>
      <c r="T8" s="15">
        <v>25</v>
      </c>
    </row>
    <row r="9" spans="1:20" x14ac:dyDescent="0.25">
      <c r="A9" s="22">
        <f>SUM(Sheet1!E8/Sheet1!$D$2)</f>
        <v>2.4132231404958678E-2</v>
      </c>
      <c r="B9" s="22">
        <f>SUM(Sheet1!F8/Sheet1!$D$2)</f>
        <v>2.2148760330578512E-2</v>
      </c>
      <c r="C9" s="22">
        <f>SUM(Sheet1!G8/Sheet1!$D$2)</f>
        <v>2.1157024793388428E-2</v>
      </c>
      <c r="D9" s="22">
        <f>SUM(Sheet1!H8/Sheet1!$D$2)</f>
        <v>1.884297520661157E-2</v>
      </c>
      <c r="E9" s="22">
        <f>SUM(Sheet1!I8/Sheet1!$D$2)</f>
        <v>1.7520661157024792E-2</v>
      </c>
      <c r="F9" s="22">
        <f>SUM(Sheet1!J8/Sheet1!$D$2)</f>
        <v>1.9173553719008262E-2</v>
      </c>
      <c r="H9" s="22">
        <v>1.3272727272727274</v>
      </c>
      <c r="I9" s="22">
        <v>1.2181818181818183</v>
      </c>
      <c r="J9" s="22">
        <v>1.1636363636363636</v>
      </c>
      <c r="K9" s="22">
        <v>1.0363636363636364</v>
      </c>
      <c r="L9" s="22">
        <v>0.96363636363636362</v>
      </c>
      <c r="M9" s="22">
        <v>1.0545454545454545</v>
      </c>
      <c r="O9" s="15">
        <v>73</v>
      </c>
      <c r="P9" s="15">
        <v>67</v>
      </c>
      <c r="Q9" s="15">
        <v>64</v>
      </c>
      <c r="R9" s="15">
        <v>57</v>
      </c>
      <c r="S9" s="15">
        <v>53</v>
      </c>
      <c r="T9" s="15">
        <v>58</v>
      </c>
    </row>
    <row r="10" spans="1:20" x14ac:dyDescent="0.25">
      <c r="A10" s="22">
        <f t="shared" ref="A10:F10" si="0">SUM(A3:A9)/7</f>
        <v>1.5900539484956282E-2</v>
      </c>
      <c r="B10" s="22">
        <f t="shared" si="0"/>
        <v>1.5700474662029826E-2</v>
      </c>
      <c r="C10" s="22">
        <f t="shared" si="0"/>
        <v>1.5591463296539218E-2</v>
      </c>
      <c r="D10" s="22">
        <f t="shared" si="0"/>
        <v>1.4351127269387367E-2</v>
      </c>
      <c r="E10" s="22">
        <f t="shared" si="0"/>
        <v>1.3905384383359891E-2</v>
      </c>
      <c r="F10" s="22">
        <f t="shared" si="0"/>
        <v>1.3934432661343076E-2</v>
      </c>
      <c r="H10" s="22">
        <v>0.92704815644609817</v>
      </c>
      <c r="I10" s="22">
        <v>0.91664532431194978</v>
      </c>
      <c r="J10" s="22">
        <v>0.91606012552118898</v>
      </c>
      <c r="K10" s="22">
        <v>0.84201302114555931</v>
      </c>
      <c r="L10" s="22">
        <v>0.80900917988704113</v>
      </c>
      <c r="M10" s="22">
        <v>0.81496303109411716</v>
      </c>
      <c r="O10" s="16"/>
      <c r="P10" s="16"/>
      <c r="Q10" s="16"/>
      <c r="R10" s="16"/>
      <c r="S10" s="16"/>
      <c r="T10" s="16"/>
    </row>
    <row r="11" spans="1:20" x14ac:dyDescent="0.25">
      <c r="A11" s="22"/>
      <c r="B11" s="22"/>
      <c r="C11" s="22"/>
      <c r="D11" s="22"/>
      <c r="E11" s="22"/>
      <c r="F11" s="22"/>
      <c r="H11" s="22"/>
      <c r="I11" s="22"/>
      <c r="J11" s="22"/>
      <c r="K11" s="22"/>
      <c r="L11" s="22"/>
      <c r="M11" s="22"/>
      <c r="O11" s="17"/>
      <c r="P11" s="17"/>
      <c r="Q11" s="17"/>
      <c r="R11" s="17"/>
      <c r="S11" s="17"/>
      <c r="T11" s="17"/>
    </row>
    <row r="12" spans="1:20" x14ac:dyDescent="0.25">
      <c r="A12" s="22">
        <f>SUM(Sheet1!E10/Sheet1!$D$10)</f>
        <v>5.9504132231404955E-3</v>
      </c>
      <c r="B12" s="22">
        <f>SUM(Sheet1!F10/Sheet1!$D$10)</f>
        <v>5.8402203856749314E-3</v>
      </c>
      <c r="C12" s="22">
        <f>SUM(Sheet1!G10/Sheet1!$D$10)</f>
        <v>5.7667584940312216E-3</v>
      </c>
      <c r="D12" s="22">
        <f>SUM(Sheet1!H10/Sheet1!$D$10)</f>
        <v>5.9871441689623509E-3</v>
      </c>
      <c r="E12" s="22">
        <f>SUM(Sheet1!I10/Sheet1!$D$10)</f>
        <v>5.9504132231404955E-3</v>
      </c>
      <c r="F12" s="22">
        <f>SUM(Sheet1!J10/Sheet1!$D$10)</f>
        <v>6.0606060606060606E-3</v>
      </c>
      <c r="H12" s="22">
        <v>0.98181818181818181</v>
      </c>
      <c r="I12" s="22">
        <v>0.96363636363636362</v>
      </c>
      <c r="J12" s="22">
        <v>0.95151515151515154</v>
      </c>
      <c r="K12" s="22">
        <v>0.98787878787878791</v>
      </c>
      <c r="L12" s="22">
        <v>0.98181818181818181</v>
      </c>
      <c r="M12" s="22">
        <v>1</v>
      </c>
      <c r="O12" s="15">
        <v>162</v>
      </c>
      <c r="P12" s="15">
        <v>159</v>
      </c>
      <c r="Q12" s="15">
        <v>157</v>
      </c>
      <c r="R12" s="15">
        <v>163</v>
      </c>
      <c r="S12" s="15">
        <v>162</v>
      </c>
      <c r="T12" s="15">
        <v>165</v>
      </c>
    </row>
    <row r="13" spans="1:20" x14ac:dyDescent="0.25">
      <c r="A13" s="22">
        <f>SUM(Sheet1!E11/Sheet1!$D$11)</f>
        <v>4.6367346938775509E-3</v>
      </c>
      <c r="B13" s="22">
        <f>SUM(Sheet1!F11/Sheet1!$D$11)</f>
        <v>5.387755102040816E-3</v>
      </c>
      <c r="C13" s="22">
        <f>SUM(Sheet1!G11/Sheet1!$D$11)</f>
        <v>5.1265306122448978E-3</v>
      </c>
      <c r="D13" s="22">
        <f>SUM(Sheet1!H11/Sheet1!$D$11)</f>
        <v>5.387755102040816E-3</v>
      </c>
      <c r="E13" s="22">
        <f>SUM(Sheet1!I11/Sheet1!$D$11)</f>
        <v>5.2571428571428578E-3</v>
      </c>
      <c r="F13" s="22">
        <f>SUM(Sheet1!J11/Sheet1!$D$11)</f>
        <v>5.6489795918367343E-3</v>
      </c>
      <c r="H13" s="22">
        <v>0.81142857142857139</v>
      </c>
      <c r="I13" s="22">
        <v>0.94285714285714284</v>
      </c>
      <c r="J13" s="22">
        <v>0.89714285714285713</v>
      </c>
      <c r="K13" s="22">
        <v>0.94285714285714284</v>
      </c>
      <c r="L13" s="22">
        <v>0.92</v>
      </c>
      <c r="M13" s="22">
        <v>0.98857142857142855</v>
      </c>
      <c r="O13" s="15">
        <v>142</v>
      </c>
      <c r="P13" s="15">
        <v>165</v>
      </c>
      <c r="Q13" s="15">
        <v>157</v>
      </c>
      <c r="R13" s="15">
        <v>165</v>
      </c>
      <c r="S13" s="15">
        <v>161</v>
      </c>
      <c r="T13" s="15">
        <v>173</v>
      </c>
    </row>
    <row r="14" spans="1:20" x14ac:dyDescent="0.25">
      <c r="A14" s="22">
        <f>SUM(Sheet1!E12/Sheet1!$D$12)</f>
        <v>2.3125E-2</v>
      </c>
      <c r="B14" s="22">
        <f>SUM(Sheet1!F12/Sheet1!$D$12)</f>
        <v>2.4375000000000001E-2</v>
      </c>
      <c r="C14" s="22">
        <f>SUM(Sheet1!G12/Sheet1!$D$12)</f>
        <v>2.5624999999999998E-2</v>
      </c>
      <c r="D14" s="22">
        <f>SUM(Sheet1!H12/Sheet1!$D$12)</f>
        <v>2.2499999999999999E-2</v>
      </c>
      <c r="E14" s="22">
        <f>SUM(Sheet1!I12/Sheet1!$D$12)</f>
        <v>2.1249999999999998E-2</v>
      </c>
      <c r="F14" s="22">
        <f>SUM(Sheet1!J12/Sheet1!$D$12)</f>
        <v>1.9375E-2</v>
      </c>
      <c r="H14" s="22">
        <v>0.92500000000000004</v>
      </c>
      <c r="I14" s="22">
        <v>0.97499999999999998</v>
      </c>
      <c r="J14" s="22">
        <v>1.0249999999999999</v>
      </c>
      <c r="K14" s="22">
        <v>0.9</v>
      </c>
      <c r="L14" s="22">
        <v>0.85</v>
      </c>
      <c r="M14" s="22">
        <v>0.77500000000000002</v>
      </c>
      <c r="O14" s="15">
        <v>37</v>
      </c>
      <c r="P14" s="15">
        <v>39</v>
      </c>
      <c r="Q14" s="15">
        <v>41</v>
      </c>
      <c r="R14" s="15">
        <v>36</v>
      </c>
      <c r="S14" s="15">
        <v>34</v>
      </c>
      <c r="T14" s="15">
        <v>31</v>
      </c>
    </row>
    <row r="15" spans="1:20" x14ac:dyDescent="0.25">
      <c r="A15" s="22">
        <f>SUM(Sheet1!E13/Sheet1!$D$13)</f>
        <v>3.7251249877462995E-3</v>
      </c>
      <c r="B15" s="22">
        <f>SUM(Sheet1!F13/Sheet1!$D$13)</f>
        <v>3.6761101852759532E-3</v>
      </c>
      <c r="C15" s="22">
        <f>SUM(Sheet1!G13/Sheet1!$D$13)</f>
        <v>4.2397804136849329E-3</v>
      </c>
      <c r="D15" s="22">
        <f>SUM(Sheet1!H13/Sheet1!$D$13)</f>
        <v>4.0927360062738942E-3</v>
      </c>
      <c r="E15" s="22">
        <f>SUM(Sheet1!I13/Sheet1!$D$13)</f>
        <v>3.9456915988628572E-3</v>
      </c>
      <c r="F15" s="22">
        <f>SUM(Sheet1!J13/Sheet1!$D$13)</f>
        <v>3.7006175865111264E-3</v>
      </c>
      <c r="H15" s="22">
        <v>0.75247524752475248</v>
      </c>
      <c r="I15" s="22">
        <v>0.74257425742574257</v>
      </c>
      <c r="J15" s="22">
        <v>0.85643564356435642</v>
      </c>
      <c r="K15" s="22">
        <v>0.82673267326732669</v>
      </c>
      <c r="L15" s="22">
        <v>0.79702970297029707</v>
      </c>
      <c r="M15" s="22">
        <v>0.74752475247524752</v>
      </c>
      <c r="O15" s="15">
        <v>152</v>
      </c>
      <c r="P15" s="15">
        <v>150</v>
      </c>
      <c r="Q15" s="15">
        <v>173</v>
      </c>
      <c r="R15" s="15">
        <v>167</v>
      </c>
      <c r="S15" s="15">
        <v>161</v>
      </c>
      <c r="T15" s="15">
        <v>151</v>
      </c>
    </row>
    <row r="16" spans="1:20" x14ac:dyDescent="0.25">
      <c r="A16" s="22">
        <f>SUM(Sheet1!E14/Sheet1!$D$14)</f>
        <v>9.1827364554637279E-3</v>
      </c>
      <c r="B16" s="22">
        <f>SUM(Sheet1!F14/Sheet1!$D$14)</f>
        <v>8.4685236200387707E-3</v>
      </c>
      <c r="C16" s="22">
        <f>SUM(Sheet1!G14/Sheet1!$D$14)</f>
        <v>8.366493214978064E-3</v>
      </c>
      <c r="D16" s="22">
        <f>SUM(Sheet1!H14/Sheet1!$D$14)</f>
        <v>8.2644628099173556E-3</v>
      </c>
      <c r="E16" s="22">
        <f>SUM(Sheet1!I14/Sheet1!$D$14)</f>
        <v>9.0807060504030195E-3</v>
      </c>
      <c r="F16" s="22">
        <f>SUM(Sheet1!J14/Sheet1!$D$14)</f>
        <v>8.978675645342311E-3</v>
      </c>
      <c r="H16" s="22">
        <v>0.90909090909090906</v>
      </c>
      <c r="I16" s="22">
        <v>0.83838383838383834</v>
      </c>
      <c r="J16" s="22">
        <v>0.82828282828282829</v>
      </c>
      <c r="K16" s="22">
        <v>0.81818181818181823</v>
      </c>
      <c r="L16" s="22">
        <v>0.89898989898989901</v>
      </c>
      <c r="M16" s="22">
        <v>0.88888888888888884</v>
      </c>
      <c r="O16" s="15">
        <v>90</v>
      </c>
      <c r="P16" s="15">
        <v>83</v>
      </c>
      <c r="Q16" s="15">
        <v>82</v>
      </c>
      <c r="R16" s="15">
        <v>81</v>
      </c>
      <c r="S16" s="15">
        <v>89</v>
      </c>
      <c r="T16" s="15">
        <v>88</v>
      </c>
    </row>
    <row r="17" spans="1:20" x14ac:dyDescent="0.25">
      <c r="A17" s="22">
        <f>SUM(Sheet1!E15/Sheet1!$D$15)</f>
        <v>5.2596975673898753E-3</v>
      </c>
      <c r="B17" s="22">
        <f>SUM(Sheet1!F15/Sheet1!$D$15)</f>
        <v>8.5470085470085479E-3</v>
      </c>
      <c r="C17" s="22">
        <f>SUM(Sheet1!G15/Sheet1!$D$15)</f>
        <v>4.7483380816714148E-3</v>
      </c>
      <c r="D17" s="22">
        <f>SUM(Sheet1!H15/Sheet1!$D$15)</f>
        <v>4.3830813061582286E-3</v>
      </c>
      <c r="E17" s="22">
        <f>SUM(Sheet1!I15/Sheet1!$D$15)</f>
        <v>3.7986704653371318E-3</v>
      </c>
      <c r="F17" s="22">
        <f>SUM(Sheet1!J15/Sheet1!$D$15)</f>
        <v>3.8717218204397694E-3</v>
      </c>
      <c r="H17" s="22">
        <v>0.61538461538461542</v>
      </c>
      <c r="I17" s="22">
        <v>1</v>
      </c>
      <c r="J17" s="22">
        <v>0.55555555555555558</v>
      </c>
      <c r="K17" s="22">
        <v>0.51282051282051277</v>
      </c>
      <c r="L17" s="22">
        <v>0.44444444444444442</v>
      </c>
      <c r="M17" s="22">
        <v>0.45299145299145299</v>
      </c>
      <c r="O17" s="15">
        <v>72</v>
      </c>
      <c r="P17" s="15">
        <v>117</v>
      </c>
      <c r="Q17" s="15">
        <v>65</v>
      </c>
      <c r="R17" s="15">
        <v>60</v>
      </c>
      <c r="S17" s="15">
        <v>52</v>
      </c>
      <c r="T17" s="15">
        <v>53</v>
      </c>
    </row>
    <row r="18" spans="1:20" x14ac:dyDescent="0.25">
      <c r="A18" s="22">
        <f>SUM(Sheet1!E16/Sheet1!$D$16)</f>
        <v>1.1080332409972299E-2</v>
      </c>
      <c r="B18" s="22">
        <f>SUM(Sheet1!F16/Sheet1!$D$16)</f>
        <v>8.6565096952908593E-3</v>
      </c>
      <c r="C18" s="22">
        <f>SUM(Sheet1!G16/Sheet1!$D$16)</f>
        <v>1.4023545706371193E-2</v>
      </c>
      <c r="D18" s="22">
        <f>SUM(Sheet1!H16/Sheet1!$D$16)</f>
        <v>1.3331024930747922E-2</v>
      </c>
      <c r="E18" s="22">
        <f>SUM(Sheet1!I16/Sheet1!$D$16)</f>
        <v>1.3677285318559556E-2</v>
      </c>
      <c r="F18" s="22">
        <f>SUM(Sheet1!J16/Sheet1!$D$16)</f>
        <v>1.2984764542936287E-2</v>
      </c>
      <c r="H18" s="22">
        <v>0.84210526315789469</v>
      </c>
      <c r="I18" s="22">
        <v>0.65789473684210531</v>
      </c>
      <c r="J18" s="22">
        <v>1.0657894736842106</v>
      </c>
      <c r="K18" s="22">
        <v>1.013157894736842</v>
      </c>
      <c r="L18" s="22">
        <v>1.0394736842105263</v>
      </c>
      <c r="M18" s="22">
        <v>0.98684210526315785</v>
      </c>
      <c r="O18" s="15">
        <v>64</v>
      </c>
      <c r="P18" s="15">
        <v>50</v>
      </c>
      <c r="Q18" s="15">
        <v>81</v>
      </c>
      <c r="R18" s="15">
        <v>77</v>
      </c>
      <c r="S18" s="15">
        <v>79</v>
      </c>
      <c r="T18" s="15">
        <v>75</v>
      </c>
    </row>
    <row r="19" spans="1:20" x14ac:dyDescent="0.25">
      <c r="A19" s="22">
        <f t="shared" ref="A19:F19" si="1">SUM(A12:A18)/7</f>
        <v>8.9942913339414628E-3</v>
      </c>
      <c r="B19" s="22">
        <f t="shared" si="1"/>
        <v>9.2787325050471253E-3</v>
      </c>
      <c r="C19" s="22">
        <f t="shared" si="1"/>
        <v>9.6994923604259604E-3</v>
      </c>
      <c r="D19" s="22">
        <f t="shared" si="1"/>
        <v>9.1351720463000823E-3</v>
      </c>
      <c r="E19" s="22">
        <f t="shared" si="1"/>
        <v>8.9942727876351301E-3</v>
      </c>
      <c r="F19" s="22">
        <f t="shared" si="1"/>
        <v>8.660052178238899E-3</v>
      </c>
      <c r="G19" s="20"/>
      <c r="H19" s="22">
        <v>0.83390039834356078</v>
      </c>
      <c r="I19" s="22">
        <v>0.87433519130645609</v>
      </c>
      <c r="J19" s="22">
        <v>0.8828173585349941</v>
      </c>
      <c r="K19" s="22">
        <v>0.85737554710606134</v>
      </c>
      <c r="L19" s="22">
        <v>0.84739370177619278</v>
      </c>
      <c r="M19" s="22">
        <v>0.83425980402716782</v>
      </c>
      <c r="O19" s="16"/>
      <c r="P19" s="16"/>
      <c r="Q19" s="16"/>
      <c r="R19" s="16"/>
      <c r="S19" s="16"/>
      <c r="T19" s="16"/>
    </row>
    <row r="20" spans="1:20" x14ac:dyDescent="0.25">
      <c r="A20" s="22"/>
      <c r="B20" s="22"/>
      <c r="C20" s="22"/>
      <c r="D20" s="22"/>
      <c r="E20" s="22"/>
      <c r="F20" s="22"/>
      <c r="H20" s="22"/>
      <c r="I20" s="22"/>
      <c r="J20" s="22"/>
      <c r="K20" s="22"/>
      <c r="L20" s="22"/>
      <c r="M20" s="22"/>
      <c r="O20" s="17"/>
      <c r="P20" s="17"/>
      <c r="Q20" s="17"/>
      <c r="R20" s="17"/>
      <c r="S20" s="17"/>
      <c r="T20" s="17"/>
    </row>
    <row r="21" spans="1:20" x14ac:dyDescent="0.25">
      <c r="A21" s="22">
        <f>SUM(Sheet1!E18/Sheet1!$D$18)</f>
        <v>5.8834876543209878E-3</v>
      </c>
      <c r="B21" s="22">
        <f>SUM(Sheet1!F18/Sheet1!$D$18)</f>
        <v>5.8834876543209878E-3</v>
      </c>
      <c r="C21" s="22">
        <f>SUM(Sheet1!G18/Sheet1!$D$18)</f>
        <v>5.2565586419753086E-3</v>
      </c>
      <c r="D21" s="22">
        <f>SUM(Sheet1!H18/Sheet1!$D$18)</f>
        <v>4.6778549382716049E-3</v>
      </c>
      <c r="E21" s="22">
        <f>SUM(Sheet1!I18/Sheet1!$D$18)</f>
        <v>3.9544753086419755E-3</v>
      </c>
      <c r="F21" s="22">
        <f>SUM(Sheet1!J18/Sheet1!$D$18)</f>
        <v>3.9544753086419755E-3</v>
      </c>
      <c r="H21" s="22">
        <v>0.84722222222222221</v>
      </c>
      <c r="I21" s="22">
        <v>0.84722222222222221</v>
      </c>
      <c r="J21" s="22">
        <v>0.75694444444444442</v>
      </c>
      <c r="K21" s="22">
        <v>0.67361111111111116</v>
      </c>
      <c r="L21" s="22">
        <v>0.56944444444444442</v>
      </c>
      <c r="M21" s="22">
        <v>0.56944444444444442</v>
      </c>
      <c r="O21" s="15">
        <v>122</v>
      </c>
      <c r="P21" s="15">
        <v>122</v>
      </c>
      <c r="Q21" s="15">
        <v>109</v>
      </c>
      <c r="R21" s="15">
        <v>97</v>
      </c>
      <c r="S21" s="15">
        <v>82</v>
      </c>
      <c r="T21" s="15">
        <v>82</v>
      </c>
    </row>
    <row r="22" spans="1:20" x14ac:dyDescent="0.25">
      <c r="A22" s="22">
        <f>SUM(Sheet1!E19/Sheet1!$D$19)</f>
        <v>1.3055555555555555E-2</v>
      </c>
      <c r="B22" s="22">
        <f>SUM(Sheet1!F19/Sheet1!$D$19)</f>
        <v>1.5555555555555555E-2</v>
      </c>
      <c r="C22" s="22">
        <f>SUM(Sheet1!G19/Sheet1!$D$19)</f>
        <v>1.2777777777777779E-2</v>
      </c>
      <c r="D22" s="22">
        <f>SUM(Sheet1!H19/Sheet1!$D$19)</f>
        <v>1.2500000000000001E-2</v>
      </c>
      <c r="E22" s="22">
        <f>SUM(Sheet1!I19/Sheet1!$D$19)</f>
        <v>1.388888888888889E-2</v>
      </c>
      <c r="F22" s="22">
        <f>SUM(Sheet1!J19/Sheet1!$D$19)</f>
        <v>1.4722222222222222E-2</v>
      </c>
      <c r="H22" s="22">
        <v>0.78333333333333333</v>
      </c>
      <c r="I22" s="22">
        <v>0.93333333333333335</v>
      </c>
      <c r="J22" s="22">
        <v>0.76666666666666672</v>
      </c>
      <c r="K22" s="22">
        <v>0.75</v>
      </c>
      <c r="L22" s="22">
        <v>0.83333333333333337</v>
      </c>
      <c r="M22" s="22">
        <v>0.8833333333333333</v>
      </c>
      <c r="O22" s="15">
        <v>47</v>
      </c>
      <c r="P22" s="15">
        <v>56</v>
      </c>
      <c r="Q22" s="15">
        <v>46</v>
      </c>
      <c r="R22" s="15">
        <v>45</v>
      </c>
      <c r="S22" s="15">
        <v>50</v>
      </c>
      <c r="T22" s="15">
        <v>53</v>
      </c>
    </row>
    <row r="23" spans="1:20" x14ac:dyDescent="0.25">
      <c r="A23" s="22">
        <f>SUM(Sheet1!E20/Sheet1!$D$20)</f>
        <v>5.5401662049861496E-3</v>
      </c>
      <c r="B23" s="22">
        <f>SUM(Sheet1!F20/Sheet1!$D$20)</f>
        <v>5.237188365650969E-3</v>
      </c>
      <c r="C23" s="22">
        <f>SUM(Sheet1!G20/Sheet1!$D$20)</f>
        <v>5.7998614958448755E-3</v>
      </c>
      <c r="D23" s="22">
        <f>SUM(Sheet1!H20/Sheet1!$D$20)</f>
        <v>6.4490997229916898E-3</v>
      </c>
      <c r="E23" s="22">
        <f>SUM(Sheet1!I20/Sheet1!$D$20)</f>
        <v>6.7087950138504148E-3</v>
      </c>
      <c r="F23" s="22">
        <f>SUM(Sheet1!J20/Sheet1!$D$20)</f>
        <v>6.0162742382271466E-3</v>
      </c>
      <c r="H23" s="22">
        <v>0.84210526315789469</v>
      </c>
      <c r="I23" s="22">
        <v>0.79605263157894735</v>
      </c>
      <c r="J23" s="22">
        <v>0.88157894736842102</v>
      </c>
      <c r="K23" s="22">
        <v>0.98026315789473684</v>
      </c>
      <c r="L23" s="22">
        <v>1.0197368421052631</v>
      </c>
      <c r="M23" s="22">
        <v>0.91447368421052633</v>
      </c>
      <c r="O23" s="15">
        <v>128</v>
      </c>
      <c r="P23" s="15">
        <v>121</v>
      </c>
      <c r="Q23" s="15">
        <v>134</v>
      </c>
      <c r="R23" s="15">
        <v>149</v>
      </c>
      <c r="S23" s="15">
        <v>155</v>
      </c>
      <c r="T23" s="15">
        <v>139</v>
      </c>
    </row>
    <row r="24" spans="1:20" x14ac:dyDescent="0.25">
      <c r="A24" s="21">
        <f t="shared" ref="A24:F24" si="2">SUM(A21:A23)/3</f>
        <v>8.1597364716208976E-3</v>
      </c>
      <c r="B24" s="21">
        <f t="shared" si="2"/>
        <v>8.8920771918425037E-3</v>
      </c>
      <c r="C24" s="21">
        <f t="shared" si="2"/>
        <v>7.9447326385326551E-3</v>
      </c>
      <c r="D24" s="21">
        <f t="shared" si="2"/>
        <v>7.8756515537544321E-3</v>
      </c>
      <c r="E24" s="21">
        <f t="shared" si="2"/>
        <v>8.1840530704604276E-3</v>
      </c>
      <c r="F24" s="21">
        <f t="shared" si="2"/>
        <v>8.2309905896971163E-3</v>
      </c>
      <c r="H24" s="22">
        <v>0.82422027290448341</v>
      </c>
      <c r="I24" s="22">
        <v>0.85886939571150089</v>
      </c>
      <c r="J24" s="22">
        <v>0.80173001949317746</v>
      </c>
      <c r="K24" s="22">
        <v>0.80129142300194933</v>
      </c>
      <c r="L24" s="22">
        <v>0.80750487329434684</v>
      </c>
      <c r="M24" s="22">
        <v>0.78908382066276805</v>
      </c>
      <c r="O24" s="9"/>
      <c r="P24" s="9"/>
      <c r="Q24" s="9"/>
      <c r="R24" s="9"/>
      <c r="S24" s="14"/>
      <c r="T24" s="14"/>
    </row>
    <row r="25" spans="1:20" x14ac:dyDescent="0.25">
      <c r="O25" s="6"/>
      <c r="P25" s="6"/>
      <c r="Q25" s="6"/>
      <c r="R25" s="6"/>
      <c r="S25" s="6"/>
      <c r="T25" s="6"/>
    </row>
    <row r="27" spans="1:20" x14ac:dyDescent="0.25">
      <c r="C27" s="18" t="s">
        <v>27</v>
      </c>
    </row>
  </sheetData>
  <hyperlinks>
    <hyperlink ref="C27" r:id="rId1" display="https://dataportal.mt.gov/t/COR/views/POPReportPublic_15931787918580/Alt-SecurePopulation?%3Aiid=2&amp;%3AisGuestRedirectFromVizportal=y&amp;%3Aembed=y" xr:uid="{379DF1FB-1D0A-426E-B9C2-8F492E4CBF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Chart1 (2)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Eychner</dc:creator>
  <cp:lastModifiedBy>Eychner, Scott</cp:lastModifiedBy>
  <cp:lastPrinted>2022-08-25T19:52:58Z</cp:lastPrinted>
  <dcterms:created xsi:type="dcterms:W3CDTF">2022-08-17T14:32:58Z</dcterms:created>
  <dcterms:modified xsi:type="dcterms:W3CDTF">2023-01-18T00:35:01Z</dcterms:modified>
</cp:coreProperties>
</file>